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3">'Житло'!$A$1:$Q$21</definedName>
    <definedName name="_xlnm.Print_Area" localSheetId="2">'Каналізація'!$A$1:$P$34</definedName>
    <definedName name="_xlnm.Print_Area" localSheetId="0">'Тепло'!$A$2:$T$19</definedName>
  </definedNames>
  <calcPr fullCalcOnLoad="1" refMode="R1C1"/>
</workbook>
</file>

<file path=xl/sharedStrings.xml><?xml version="1.0" encoding="utf-8"?>
<sst xmlns="http://schemas.openxmlformats.org/spreadsheetml/2006/main" count="311" uniqueCount="177">
  <si>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</si>
  <si>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</si>
  <si>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</si>
  <si>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</si>
  <si>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</si>
  <si>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</si>
  <si>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</si>
  <si>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</si>
  <si>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</si>
  <si>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</si>
  <si>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</si>
  <si>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</si>
  <si>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</si>
  <si>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</si>
  <si>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</si>
  <si>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</si>
  <si>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</si>
  <si>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</si>
  <si>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</si>
  <si>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</si>
  <si>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</si>
  <si>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</si>
  <si>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</si>
  <si>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</si>
  <si>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</si>
  <si>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</si>
  <si>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</si>
  <si>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</si>
  <si>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</si>
  <si>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</si>
  <si>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</si>
  <si>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</si>
  <si>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</si>
  <si>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</si>
  <si>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</si>
  <si>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</si>
  <si>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</si>
  <si>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</si>
  <si>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</si>
  <si>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</si>
  <si>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</si>
  <si>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</si>
  <si>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</si>
  <si>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</si>
  <si>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</si>
  <si>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</si>
  <si>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</si>
  <si>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</si>
  <si>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</si>
  <si>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</si>
  <si>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</si>
  <si>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</si>
  <si>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</si>
  <si>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</si>
  <si>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</si>
  <si>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</si>
  <si>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</si>
  <si>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</si>
  <si>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</si>
  <si>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</si>
  <si>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</si>
  <si>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</si>
  <si>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</si>
  <si>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</si>
  <si>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</si>
  <si>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</si>
  <si>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</si>
  <si>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Херсонські  житлові організації</t>
  </si>
  <si>
    <t>КП "Містеплокомуненрго" 
м. Гола Пристань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</si>
  <si>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</si>
  <si>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</si>
  <si>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</si>
  <si>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</si>
  <si>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</si>
  <si>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</si>
  <si>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</si>
  <si>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</si>
  <si>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</si>
  <si>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</si>
  <si>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</si>
  <si>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</si>
  <si>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</si>
  <si>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</si>
  <si>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</si>
  <si>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</si>
  <si>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</si>
  <si>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</si>
  <si>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</si>
  <si>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</si>
  <si>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</si>
  <si>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</si>
  <si>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</si>
  <si>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</si>
  <si>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</si>
  <si>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</si>
  <si>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</si>
  <si>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</si>
  <si>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</si>
  <si>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</si>
  <si>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</si>
  <si>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</si>
  <si>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</si>
  <si>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</si>
  <si>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</si>
  <si>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10.07.2015 №102 Горностаївської селищної ради</t>
  </si>
  <si>
    <t>Пост. НКРЕКП від 09.06.2016 № 1101 (зміни до № 1171 від 31.03.2015 року )</t>
  </si>
  <si>
    <t>17.06.2016 №100 рішення АсканіяНова селищна рада</t>
  </si>
  <si>
    <t>КП "Міськжитлобуд" м.Генічеськ</t>
  </si>
  <si>
    <t>17.02.2017 №21 рішення виконкому Скадовської міськради</t>
  </si>
  <si>
    <t>ДП "Теплотехсервис" ЗАТ "Теплотехника" м.Херсон,</t>
  </si>
  <si>
    <t xml:space="preserve">КП "Олешківський Водоканал" м.Олешки </t>
  </si>
  <si>
    <t>ТОВ "Водоканал+" м.Олешки</t>
  </si>
  <si>
    <t>4,6/5,8</t>
  </si>
  <si>
    <t>Козацький БККП</t>
  </si>
  <si>
    <t>16.03.2017 №132 рішення Козацької селищної ради</t>
  </si>
  <si>
    <t>16.02.2017 №132 рішення Козацької селищної ради</t>
  </si>
  <si>
    <t>15.08.2017 № 256 (зі змінами) рішення Херсонського міськвиконкому</t>
  </si>
  <si>
    <t>20.04.2006 №63 рішення Козацької селищної ради</t>
  </si>
  <si>
    <t xml:space="preserve">13.05.2017 №167 рішення Новокаховського міськвиконкому </t>
  </si>
  <si>
    <t>13.05..2017 №168 рішення виконкому Новокаховської міськради</t>
  </si>
  <si>
    <t xml:space="preserve"> рішення Бериславської міськради</t>
  </si>
  <si>
    <t>12.09.2017  №77 рішення виконавчого комітету Таврійської міської ради</t>
  </si>
  <si>
    <t>1443,79/1084,40</t>
  </si>
  <si>
    <t>1382,41/  1108,58</t>
  </si>
  <si>
    <t>1658,89/ 1327,86</t>
  </si>
  <si>
    <t>21.11.2017 № 397 Виконком Херсонської міської ради</t>
  </si>
  <si>
    <t>2195,38/   1869,52</t>
  </si>
  <si>
    <t>рішення  Олешківської міськради від 28.12.2016 №462</t>
  </si>
  <si>
    <t>13.05.2017 №168 рішення  Новокаховської міськради</t>
  </si>
  <si>
    <t xml:space="preserve">рішення Каховської міської ради № 289 від 14.11.2018 </t>
  </si>
  <si>
    <t>рішення Каховської міськради № 218 від 12.09.2017 року</t>
  </si>
  <si>
    <t>14.11.2017 № 290 рішення Каховської міськради</t>
  </si>
  <si>
    <t>10.10.2017 №249 рішення Каховської міськради</t>
  </si>
  <si>
    <t>28.12.2017 №1576 постанова НКРЕКП</t>
  </si>
  <si>
    <t>28.12.2017    № 203 рішення Голопристанської міськради</t>
  </si>
  <si>
    <t>28.12.2017 №201 рішення виконкому Голопристаньської           міськради</t>
  </si>
  <si>
    <t>28.12.2017  № 203 рішення Голопристанської міськради</t>
  </si>
  <si>
    <t>06.12.2017 №410 рішення виконкому Олешківської міської ради</t>
  </si>
  <si>
    <t>06.12.2017№410 рішення виконкому Олешківської міської ради</t>
  </si>
  <si>
    <t>6,43/7,0</t>
  </si>
  <si>
    <t>7,15/7,68</t>
  </si>
  <si>
    <t>8,58/9,216</t>
  </si>
  <si>
    <t>5,94/6,20</t>
  </si>
  <si>
    <t>6,88/7,39</t>
  </si>
  <si>
    <t>8,256/8,868</t>
  </si>
  <si>
    <t>26.02.2015 №828 рішення Новотроїцької селищної ради</t>
  </si>
  <si>
    <t xml:space="preserve"> рішення Чаплинської селищної ради від 11.04. 2017 №37</t>
  </si>
  <si>
    <t>0101.2018</t>
  </si>
  <si>
    <t>22.12.2017 №342 ршення виконкому Генічеської міської ради</t>
  </si>
  <si>
    <t>28.12.2017 №1575 постанова НКРЕКП</t>
  </si>
  <si>
    <t>Постанова НКРЕКП від 09.11.2017 № 1392</t>
  </si>
  <si>
    <t>з 01.11.2017</t>
  </si>
  <si>
    <t>Рішення виконавчого комітету Херсонської міської ради від 21.11.17 № 386</t>
  </si>
  <si>
    <t xml:space="preserve"> 01.01.2018</t>
  </si>
  <si>
    <t>25.01.2018 №6              Рішення Бериславської міськради</t>
  </si>
  <si>
    <t>28,4/36,0</t>
  </si>
  <si>
    <t>28.02.2018 №21 рішення Білозерської селищна рада</t>
  </si>
  <si>
    <t>23.01.2018 № 26 рішення Новокаховської міськради</t>
  </si>
  <si>
    <t>12.01.2018 інші</t>
  </si>
  <si>
    <t>06.04.2018 № 678 рішення Новотроїцької селищної ради</t>
  </si>
  <si>
    <t xml:space="preserve"> ршення виконкому Генічеської міської ради від 21.12.2017</t>
  </si>
  <si>
    <t>26.03.2018 №49 рішення Голопристанської міськради</t>
  </si>
  <si>
    <t>Дані про тарифи на послуги теплопостачання 
 станом на 01 липня  2018 року по  Херсонській області (оперативно)</t>
  </si>
  <si>
    <t>Дані про тарифи на послуги водопостачання 
станом на 01 липня 2018 року  по  Херсонській області (оперативно)</t>
  </si>
  <si>
    <t>Дані про тарифи на послуги водовідведення 
станом на 01 липня 2018 року  по  Херсонській області (оперативно)</t>
  </si>
  <si>
    <t>Данні по тарифам на послуги з утримання будинків і споруд та прибудинкових територій
станом на 01 липня  2018 року по Херсонській області (оперативно)</t>
  </si>
  <si>
    <t>26.04.2018 № 30 рішення Таврійського міськвиконкому</t>
  </si>
  <si>
    <t>14.11.2017 р. № 289 Каховського міськвиконкому</t>
  </si>
  <si>
    <t xml:space="preserve">Рішення № 275 Горностаєвськоі селищноі ради   </t>
  </si>
  <si>
    <t>03.04.2018  № 108 рішення Каланчацької селищної ради</t>
  </si>
  <si>
    <t>01.05.2018  № 108 рішення Каланчацької селищної ради</t>
  </si>
  <si>
    <t>1931,48/1992,21</t>
  </si>
  <si>
    <t>1301,13/1758,14</t>
  </si>
  <si>
    <t>1561,36/2109,77</t>
  </si>
  <si>
    <t>67,4/88,3</t>
  </si>
  <si>
    <t xml:space="preserve"> АТ "Херсонська теплоелектроцентраль"</t>
  </si>
  <si>
    <t>24.04.2018 №109 рішення  Новокаховської міськради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</si>
</sst>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0"/>
      <name val="Arial"/>
      <family val="0"/>
    </font>
    <font>
      <sz val="20"/>
      <name val="Arial Cyr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20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1" fontId="17" fillId="0" borderId="1" xfId="20" applyNumberFormat="1" applyFont="1" applyFill="1" applyBorder="1" applyAlignment="1">
      <alignment horizontal="center" vertical="center" wrapText="1"/>
      <protection/>
    </xf>
    <xf numFmtId="188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 wrapText="1"/>
    </xf>
    <xf numFmtId="188" fontId="17" fillId="0" borderId="1" xfId="0" applyNumberFormat="1" applyFont="1" applyFill="1" applyBorder="1" applyAlignment="1">
      <alignment horizontal="center" vertical="center" wrapText="1"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9" fillId="2" borderId="1" xfId="0" applyNumberFormat="1" applyFont="1" applyFill="1" applyBorder="1" applyAlignment="1">
      <alignment horizontal="center" vertical="center" wrapText="1"/>
    </xf>
    <xf numFmtId="188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08" fontId="9" fillId="0" borderId="1" xfId="0" applyNumberFormat="1" applyFont="1" applyBorder="1" applyAlignment="1">
      <alignment horizontal="center" vertical="center" wrapText="1"/>
    </xf>
    <xf numFmtId="211" fontId="9" fillId="3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 wrapText="1"/>
      <protection/>
    </xf>
    <xf numFmtId="14" fontId="9" fillId="0" borderId="1" xfId="18" applyNumberFormat="1" applyFont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1" xfId="18" applyNumberFormat="1" applyFont="1" applyBorder="1" applyAlignment="1">
      <alignment horizontal="center" vertical="center" wrapText="1"/>
      <protection/>
    </xf>
    <xf numFmtId="188" fontId="9" fillId="3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Border="1" applyAlignment="1">
      <alignment horizontal="center" vertical="center" wrapText="1"/>
      <protection/>
    </xf>
    <xf numFmtId="2" fontId="9" fillId="3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0" fontId="17" fillId="0" borderId="1" xfId="19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2" fontId="9" fillId="0" borderId="7" xfId="18" applyNumberFormat="1" applyFont="1" applyBorder="1" applyAlignment="1">
      <alignment horizontal="center" vertical="center" wrapText="1"/>
      <protection/>
    </xf>
    <xf numFmtId="14" fontId="9" fillId="0" borderId="7" xfId="18" applyNumberFormat="1" applyFont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0" borderId="7" xfId="18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14" fontId="5" fillId="0" borderId="1" xfId="18" applyNumberFormat="1" applyFont="1" applyBorder="1" applyAlignment="1">
      <alignment horizontal="left" vertical="center" wrapText="1"/>
      <protection/>
    </xf>
    <xf numFmtId="211" fontId="5" fillId="3" borderId="1" xfId="20" applyNumberFormat="1" applyFont="1" applyFill="1" applyBorder="1" applyAlignment="1">
      <alignment horizontal="left" vertical="center" wrapText="1"/>
      <protection/>
    </xf>
    <xf numFmtId="14" fontId="5" fillId="0" borderId="1" xfId="0" applyNumberFormat="1" applyFont="1" applyBorder="1" applyAlignment="1">
      <alignment horizontal="left" vertical="center" wrapText="1"/>
    </xf>
    <xf numFmtId="188" fontId="17" fillId="0" borderId="8" xfId="22" applyNumberFormat="1" applyFont="1" applyFill="1" applyBorder="1" applyAlignment="1" applyProtection="1">
      <alignment horizontal="center" vertical="center" wrapText="1"/>
      <protection/>
    </xf>
    <xf numFmtId="188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  <protection/>
    </xf>
    <xf numFmtId="195" fontId="21" fillId="0" borderId="1" xfId="20" applyNumberFormat="1" applyFont="1" applyFill="1" applyBorder="1" applyAlignment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09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  <protection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95" fontId="21" fillId="0" borderId="5" xfId="0" applyNumberFormat="1" applyFont="1" applyFill="1" applyBorder="1" applyAlignment="1">
      <alignment horizontal="center" vertical="center" wrapText="1"/>
    </xf>
    <xf numFmtId="14" fontId="21" fillId="0" borderId="9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vertical="center"/>
    </xf>
    <xf numFmtId="0" fontId="21" fillId="0" borderId="1" xfId="20" applyFont="1" applyFill="1" applyBorder="1" applyAlignment="1">
      <alignment horizontal="left" vertical="center" wrapText="1"/>
      <protection/>
    </xf>
    <xf numFmtId="2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20" applyFont="1" applyFill="1" applyBorder="1" applyAlignment="1">
      <alignment horizontal="center" vertical="center" wrapText="1"/>
      <protection/>
    </xf>
    <xf numFmtId="2" fontId="21" fillId="0" borderId="5" xfId="20" applyNumberFormat="1" applyFont="1" applyFill="1" applyBorder="1" applyAlignment="1">
      <alignment horizontal="center" vertical="center" wrapText="1"/>
      <protection/>
    </xf>
    <xf numFmtId="1" fontId="21" fillId="0" borderId="5" xfId="20" applyNumberFormat="1" applyFont="1" applyFill="1" applyBorder="1" applyAlignment="1">
      <alignment horizontal="center" vertical="center" wrapText="1"/>
      <protection/>
    </xf>
    <xf numFmtId="4" fontId="21" fillId="0" borderId="1" xfId="20" applyNumberFormat="1" applyFont="1" applyFill="1" applyBorder="1" applyAlignment="1">
      <alignment horizontal="center" vertical="center" wrapText="1"/>
      <protection/>
    </xf>
    <xf numFmtId="3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14" fontId="21" fillId="0" borderId="0" xfId="0" applyNumberFormat="1" applyFont="1" applyFill="1" applyBorder="1" applyAlignment="1">
      <alignment horizontal="center" vertical="center" wrapText="1"/>
    </xf>
    <xf numFmtId="1" fontId="21" fillId="0" borderId="0" xfId="20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0" fontId="9" fillId="0" borderId="5" xfId="18" applyFont="1" applyBorder="1" applyAlignment="1">
      <alignment horizontal="center" vertical="center" wrapText="1"/>
      <protection/>
    </xf>
    <xf numFmtId="2" fontId="9" fillId="0" borderId="5" xfId="18" applyNumberFormat="1" applyFont="1" applyBorder="1" applyAlignment="1">
      <alignment horizontal="center" vertical="center" wrapText="1"/>
      <protection/>
    </xf>
    <xf numFmtId="14" fontId="9" fillId="0" borderId="5" xfId="18" applyNumberFormat="1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left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2" fontId="21" fillId="0" borderId="0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9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95" fontId="17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88" fontId="17" fillId="0" borderId="1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2" fontId="9" fillId="0" borderId="12" xfId="20" applyNumberFormat="1" applyFont="1" applyBorder="1" applyAlignment="1">
      <alignment horizontal="center" vertical="center" wrapText="1"/>
      <protection/>
    </xf>
    <xf numFmtId="14" fontId="9" fillId="0" borderId="12" xfId="0" applyNumberFormat="1" applyFont="1" applyFill="1" applyBorder="1" applyAlignment="1">
      <alignment horizontal="center" vertical="center" wrapText="1"/>
    </xf>
    <xf numFmtId="4" fontId="9" fillId="0" borderId="13" xfId="20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Border="1" applyAlignment="1">
      <alignment horizontal="center" vertical="center" wrapText="1"/>
    </xf>
    <xf numFmtId="190" fontId="5" fillId="0" borderId="13" xfId="20" applyNumberFormat="1" applyFont="1" applyFill="1" applyBorder="1" applyAlignment="1">
      <alignment horizontal="center" vertical="center" wrapText="1"/>
      <protection/>
    </xf>
    <xf numFmtId="4" fontId="5" fillId="0" borderId="13" xfId="20" applyNumberFormat="1" applyFont="1" applyFill="1" applyBorder="1" applyAlignment="1">
      <alignment horizontal="center" vertical="center" wrapText="1"/>
      <protection/>
    </xf>
    <xf numFmtId="14" fontId="16" fillId="0" borderId="1" xfId="20" applyNumberFormat="1" applyFont="1" applyFill="1" applyBorder="1" applyAlignment="1">
      <alignment horizontal="center" vertical="center" wrapText="1"/>
      <protection/>
    </xf>
    <xf numFmtId="0" fontId="24" fillId="0" borderId="5" xfId="0" applyFont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17" fillId="4" borderId="1" xfId="20" applyFont="1" applyFill="1" applyBorder="1" applyAlignment="1">
      <alignment horizontal="center" vertical="center" wrapText="1"/>
      <protection/>
    </xf>
    <xf numFmtId="4" fontId="5" fillId="0" borderId="14" xfId="20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5" fillId="0" borderId="14" xfId="20" applyNumberFormat="1" applyFont="1" applyFill="1" applyBorder="1" applyAlignment="1">
      <alignment horizontal="center" vertical="center" wrapText="1"/>
      <protection/>
    </xf>
    <xf numFmtId="188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88" fontId="5" fillId="0" borderId="15" xfId="20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16" fillId="0" borderId="1" xfId="0" applyFont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8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9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0" fontId="21" fillId="0" borderId="21" xfId="20" applyFont="1" applyFill="1" applyBorder="1" applyAlignment="1">
      <alignment horizontal="left" vertical="center" wrapText="1"/>
      <protection/>
    </xf>
    <xf numFmtId="0" fontId="15" fillId="0" borderId="1" xfId="0" applyFont="1" applyBorder="1" applyAlignment="1">
      <alignment horizontal="center" vertical="center" textRotation="90" wrapText="1"/>
    </xf>
    <xf numFmtId="0" fontId="10" fillId="0" borderId="0" xfId="20" applyFont="1" applyFill="1" applyAlignment="1">
      <alignment horizontal="center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16" fillId="0" borderId="2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21" fillId="4" borderId="1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13" fontId="21" fillId="0" borderId="7" xfId="0" applyNumberFormat="1" applyFont="1" applyBorder="1" applyAlignment="1">
      <alignment horizontal="center" vertical="center" wrapText="1"/>
    </xf>
    <xf numFmtId="14" fontId="21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view="pageBreakPreview" zoomScale="75" zoomScaleNormal="75" zoomScaleSheetLayoutView="75" workbookViewId="0" topLeftCell="A20">
      <selection activeCell="A17" sqref="A17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6"/>
      <c r="R1" s="216"/>
      <c r="S1" s="216"/>
      <c r="T1" s="216"/>
    </row>
    <row r="2" spans="1:21" ht="63.75" customHeight="1">
      <c r="A2" s="8"/>
      <c r="B2" s="210" t="s">
        <v>162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2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213"/>
      <c r="B4" s="213" t="s">
        <v>0</v>
      </c>
      <c r="C4" s="213" t="s">
        <v>17</v>
      </c>
      <c r="D4" s="213"/>
      <c r="E4" s="213" t="s">
        <v>18</v>
      </c>
      <c r="F4" s="213"/>
      <c r="G4" s="213"/>
      <c r="H4" s="213"/>
      <c r="I4" s="214" t="s">
        <v>19</v>
      </c>
      <c r="J4" s="214"/>
      <c r="K4" s="214"/>
      <c r="L4" s="214"/>
      <c r="M4" s="214"/>
      <c r="N4" s="214"/>
      <c r="O4" s="214"/>
      <c r="P4" s="214"/>
      <c r="Q4" s="214"/>
      <c r="R4" s="213" t="s">
        <v>4</v>
      </c>
      <c r="S4" s="213"/>
      <c r="T4" s="213"/>
      <c r="U4" s="9"/>
    </row>
    <row r="5" spans="1:21" ht="30" customHeight="1">
      <c r="A5" s="213"/>
      <c r="B5" s="213"/>
      <c r="C5" s="213"/>
      <c r="D5" s="213"/>
      <c r="E5" s="213"/>
      <c r="F5" s="213"/>
      <c r="G5" s="213"/>
      <c r="H5" s="213"/>
      <c r="I5" s="213" t="s">
        <v>5</v>
      </c>
      <c r="J5" s="213"/>
      <c r="K5" s="213"/>
      <c r="L5" s="213"/>
      <c r="M5" s="213"/>
      <c r="N5" s="213"/>
      <c r="O5" s="213"/>
      <c r="P5" s="213"/>
      <c r="Q5" s="215" t="s">
        <v>20</v>
      </c>
      <c r="R5" s="215" t="s">
        <v>7</v>
      </c>
      <c r="S5" s="215" t="s">
        <v>8</v>
      </c>
      <c r="T5" s="215" t="s">
        <v>9</v>
      </c>
      <c r="U5" s="9"/>
    </row>
    <row r="6" spans="1:21" ht="78.75" customHeight="1">
      <c r="A6" s="213"/>
      <c r="B6" s="213"/>
      <c r="C6" s="213"/>
      <c r="D6" s="213"/>
      <c r="E6" s="213" t="s">
        <v>10</v>
      </c>
      <c r="F6" s="213"/>
      <c r="G6" s="213" t="s">
        <v>11</v>
      </c>
      <c r="H6" s="213"/>
      <c r="I6" s="215" t="s">
        <v>21</v>
      </c>
      <c r="J6" s="213" t="s">
        <v>22</v>
      </c>
      <c r="K6" s="213"/>
      <c r="L6" s="213" t="s">
        <v>23</v>
      </c>
      <c r="M6" s="213"/>
      <c r="N6" s="213"/>
      <c r="O6" s="215" t="s">
        <v>14</v>
      </c>
      <c r="P6" s="217" t="s">
        <v>90</v>
      </c>
      <c r="Q6" s="215"/>
      <c r="R6" s="215"/>
      <c r="S6" s="215"/>
      <c r="T6" s="215"/>
      <c r="U6" s="9"/>
    </row>
    <row r="7" spans="1:21" ht="110.25" customHeight="1" thickBot="1">
      <c r="A7" s="213"/>
      <c r="B7" s="213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215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15"/>
      <c r="P7" s="218"/>
      <c r="Q7" s="215"/>
      <c r="R7" s="215"/>
      <c r="S7" s="215"/>
      <c r="T7" s="215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207" t="s">
        <v>100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9"/>
      <c r="U10" s="9"/>
    </row>
    <row r="11" spans="1:21" ht="89.25" customHeight="1">
      <c r="A11" s="18">
        <v>1</v>
      </c>
      <c r="B11" s="94" t="s">
        <v>92</v>
      </c>
      <c r="C11" s="90">
        <v>1238.68</v>
      </c>
      <c r="D11" s="90">
        <v>1743.86</v>
      </c>
      <c r="E11" s="91">
        <v>1091.56</v>
      </c>
      <c r="F11" s="91">
        <v>1563.86</v>
      </c>
      <c r="G11" s="90">
        <v>0</v>
      </c>
      <c r="H11" s="90">
        <v>0</v>
      </c>
      <c r="I11" s="90">
        <v>1309.87</v>
      </c>
      <c r="J11" s="90" t="s">
        <v>58</v>
      </c>
      <c r="K11" s="90">
        <v>26.95</v>
      </c>
      <c r="L11" s="90" t="s">
        <v>85</v>
      </c>
      <c r="M11" s="90">
        <v>82.81</v>
      </c>
      <c r="N11" s="90"/>
      <c r="O11" s="92">
        <v>43068</v>
      </c>
      <c r="P11" s="97" t="s">
        <v>150</v>
      </c>
      <c r="Q11" s="91">
        <v>1876.63</v>
      </c>
      <c r="R11" s="70">
        <f aca="true" t="shared" si="0" ref="R11:R16">I11/1.2/C11*100</f>
        <v>88.12270589121754</v>
      </c>
      <c r="S11" s="63">
        <f>(F11+H11)/D11</f>
        <v>0.8967807048730976</v>
      </c>
      <c r="T11" s="58">
        <v>117.5</v>
      </c>
      <c r="U11" s="9"/>
    </row>
    <row r="12" spans="1:21" ht="45" customHeight="1">
      <c r="A12" s="18">
        <v>2</v>
      </c>
      <c r="B12" s="94" t="s">
        <v>93</v>
      </c>
      <c r="C12" s="62" t="s">
        <v>77</v>
      </c>
      <c r="D12" s="62">
        <v>1719.52</v>
      </c>
      <c r="E12" s="62" t="s">
        <v>77</v>
      </c>
      <c r="F12" s="62">
        <v>1722.39</v>
      </c>
      <c r="G12" s="62" t="s">
        <v>77</v>
      </c>
      <c r="H12" s="62">
        <v>0</v>
      </c>
      <c r="I12" s="62" t="s">
        <v>77</v>
      </c>
      <c r="J12" s="59" t="s">
        <v>58</v>
      </c>
      <c r="K12" s="62" t="s">
        <v>77</v>
      </c>
      <c r="L12" s="62" t="s">
        <v>77</v>
      </c>
      <c r="M12" s="72" t="s">
        <v>77</v>
      </c>
      <c r="N12" s="61" t="s">
        <v>77</v>
      </c>
      <c r="O12" s="57">
        <v>43009</v>
      </c>
      <c r="P12" s="98" t="s">
        <v>132</v>
      </c>
      <c r="Q12" s="62">
        <v>1986</v>
      </c>
      <c r="R12" s="63"/>
      <c r="S12" s="63">
        <f>(F12+H12)/D12</f>
        <v>1.0016690704382618</v>
      </c>
      <c r="T12" s="61"/>
      <c r="U12" s="9"/>
    </row>
    <row r="13" spans="1:21" ht="68.25" customHeight="1">
      <c r="A13" s="83">
        <v>3</v>
      </c>
      <c r="B13" s="94" t="s">
        <v>94</v>
      </c>
      <c r="C13" s="75">
        <v>694.85</v>
      </c>
      <c r="D13" s="75">
        <v>1499.09</v>
      </c>
      <c r="E13" s="23">
        <v>1218.04</v>
      </c>
      <c r="F13" s="23">
        <v>1218.04</v>
      </c>
      <c r="G13" s="23">
        <v>13.15</v>
      </c>
      <c r="H13" s="23">
        <v>13.15</v>
      </c>
      <c r="I13" s="61">
        <v>1687.67</v>
      </c>
      <c r="J13" s="61" t="s">
        <v>58</v>
      </c>
      <c r="K13" s="61">
        <v>53.75</v>
      </c>
      <c r="L13" s="61">
        <v>0</v>
      </c>
      <c r="M13" s="61">
        <v>0</v>
      </c>
      <c r="N13" s="61">
        <v>0</v>
      </c>
      <c r="O13" s="85">
        <v>43070</v>
      </c>
      <c r="P13" s="98" t="s">
        <v>131</v>
      </c>
      <c r="Q13" s="61">
        <v>2321.84</v>
      </c>
      <c r="R13" s="70">
        <f t="shared" si="0"/>
        <v>202.40219711688377</v>
      </c>
      <c r="S13" s="70">
        <f>Q13/1.2/D13*100</f>
        <v>129.069413221799</v>
      </c>
      <c r="T13" s="65">
        <v>114</v>
      </c>
      <c r="U13" s="9"/>
    </row>
    <row r="14" spans="1:21" ht="59.25" customHeight="1">
      <c r="A14" s="83">
        <v>4</v>
      </c>
      <c r="B14" s="94" t="s">
        <v>95</v>
      </c>
      <c r="C14" s="76" t="s">
        <v>77</v>
      </c>
      <c r="D14" s="76">
        <v>2453.91</v>
      </c>
      <c r="E14" s="76" t="s">
        <v>77</v>
      </c>
      <c r="F14" s="76">
        <v>2324.21</v>
      </c>
      <c r="G14" s="76" t="s">
        <v>77</v>
      </c>
      <c r="H14" s="76">
        <v>0</v>
      </c>
      <c r="I14" s="76" t="s">
        <v>77</v>
      </c>
      <c r="J14" s="59" t="s">
        <v>58</v>
      </c>
      <c r="K14" s="76" t="s">
        <v>77</v>
      </c>
      <c r="L14" s="76" t="s">
        <v>77</v>
      </c>
      <c r="M14" s="73" t="s">
        <v>77</v>
      </c>
      <c r="N14" s="66" t="s">
        <v>77</v>
      </c>
      <c r="O14" s="67">
        <v>43123</v>
      </c>
      <c r="P14" s="99" t="s">
        <v>157</v>
      </c>
      <c r="Q14" s="71">
        <v>2789.05</v>
      </c>
      <c r="R14" s="70">
        <v>0</v>
      </c>
      <c r="S14" s="70">
        <f>Q14/1.2/D14*100</f>
        <v>94.71448966479348</v>
      </c>
      <c r="T14" s="65">
        <v>96.8</v>
      </c>
      <c r="U14" s="9"/>
    </row>
    <row r="15" spans="1:21" ht="69" customHeight="1">
      <c r="A15" s="83">
        <v>5</v>
      </c>
      <c r="B15" s="88" t="s">
        <v>68</v>
      </c>
      <c r="C15" s="84">
        <v>1657.54</v>
      </c>
      <c r="D15" s="84">
        <v>1946.34</v>
      </c>
      <c r="E15" s="84">
        <v>1458</v>
      </c>
      <c r="F15" s="84">
        <v>1661.77</v>
      </c>
      <c r="G15" s="69">
        <v>86</v>
      </c>
      <c r="H15" s="69">
        <v>198.4</v>
      </c>
      <c r="I15" s="77">
        <v>1852.83</v>
      </c>
      <c r="J15" s="59" t="s">
        <v>58</v>
      </c>
      <c r="K15" s="77">
        <v>63.74</v>
      </c>
      <c r="L15" s="77" t="s">
        <v>77</v>
      </c>
      <c r="M15" s="74" t="s">
        <v>77</v>
      </c>
      <c r="N15" s="68" t="s">
        <v>77</v>
      </c>
      <c r="O15" s="64" t="s">
        <v>158</v>
      </c>
      <c r="P15" s="100" t="s">
        <v>135</v>
      </c>
      <c r="Q15" s="68">
        <v>2492.51</v>
      </c>
      <c r="R15" s="70">
        <f t="shared" si="0"/>
        <v>93.1515981514775</v>
      </c>
      <c r="S15" s="70">
        <f>Q15/1.2/D15*100</f>
        <v>106.71782251131185</v>
      </c>
      <c r="T15" s="68">
        <v>133</v>
      </c>
      <c r="U15" s="9"/>
    </row>
    <row r="16" spans="1:21" ht="41.25" customHeight="1" thickBot="1">
      <c r="A16" s="154">
        <v>6</v>
      </c>
      <c r="B16" s="95" t="s">
        <v>101</v>
      </c>
      <c r="C16" s="72">
        <v>1128.9</v>
      </c>
      <c r="D16" s="61">
        <v>1892</v>
      </c>
      <c r="E16" s="61">
        <v>1390.67</v>
      </c>
      <c r="F16" s="61">
        <v>1756.86</v>
      </c>
      <c r="G16" s="61">
        <v>0</v>
      </c>
      <c r="H16" s="61">
        <v>0</v>
      </c>
      <c r="I16" s="61">
        <v>1688.8</v>
      </c>
      <c r="J16" s="59" t="s">
        <v>58</v>
      </c>
      <c r="K16" s="61">
        <v>37.71</v>
      </c>
      <c r="L16" s="61">
        <v>0</v>
      </c>
      <c r="M16" s="61">
        <v>0</v>
      </c>
      <c r="N16" s="61">
        <v>0</v>
      </c>
      <c r="O16" s="85">
        <v>42755</v>
      </c>
      <c r="P16" s="98" t="s">
        <v>127</v>
      </c>
      <c r="Q16" s="86">
        <v>2108.23</v>
      </c>
      <c r="R16" s="70">
        <f t="shared" si="0"/>
        <v>124.66412732158145</v>
      </c>
      <c r="S16" s="70">
        <f>Q16/1.2/D16*100</f>
        <v>92.85720577871741</v>
      </c>
      <c r="T16" s="60">
        <v>115.5</v>
      </c>
      <c r="U16" s="9"/>
    </row>
    <row r="17" spans="1:21" ht="55.5" customHeight="1" thickBot="1">
      <c r="A17" s="154">
        <v>7</v>
      </c>
      <c r="B17" s="202" t="s">
        <v>175</v>
      </c>
      <c r="C17" s="194">
        <v>1422.29</v>
      </c>
      <c r="D17" s="194" t="s">
        <v>171</v>
      </c>
      <c r="E17" s="194">
        <v>1269.32</v>
      </c>
      <c r="F17" s="194" t="s">
        <v>172</v>
      </c>
      <c r="G17" s="194">
        <v>34.94</v>
      </c>
      <c r="H17" s="194">
        <v>34.94</v>
      </c>
      <c r="I17" s="195">
        <v>1523.18</v>
      </c>
      <c r="J17" s="59" t="s">
        <v>58</v>
      </c>
      <c r="K17" s="194">
        <v>38.01</v>
      </c>
      <c r="L17" s="194">
        <v>0</v>
      </c>
      <c r="M17" s="194">
        <v>0</v>
      </c>
      <c r="N17" s="194">
        <v>0</v>
      </c>
      <c r="O17" s="196">
        <v>42552</v>
      </c>
      <c r="P17" s="197" t="s">
        <v>105</v>
      </c>
      <c r="Q17" s="198" t="s">
        <v>173</v>
      </c>
      <c r="R17" s="199">
        <v>89.24</v>
      </c>
      <c r="S17" s="200" t="s">
        <v>174</v>
      </c>
      <c r="T17" s="201">
        <v>86.3342449631893</v>
      </c>
      <c r="U17" s="9"/>
    </row>
    <row r="18" spans="1:21" ht="55.5" customHeight="1">
      <c r="A18" s="155">
        <v>8</v>
      </c>
      <c r="B18" s="88" t="s">
        <v>109</v>
      </c>
      <c r="C18" s="23" t="s">
        <v>122</v>
      </c>
      <c r="D18" s="23"/>
      <c r="E18" s="23" t="s">
        <v>123</v>
      </c>
      <c r="F18" s="23"/>
      <c r="G18" s="23"/>
      <c r="H18" s="23"/>
      <c r="I18" s="56" t="s">
        <v>124</v>
      </c>
      <c r="J18" s="59" t="s">
        <v>58</v>
      </c>
      <c r="K18" s="23">
        <v>34.17</v>
      </c>
      <c r="L18" s="23">
        <v>0</v>
      </c>
      <c r="M18" s="23">
        <v>0</v>
      </c>
      <c r="N18" s="23">
        <v>0</v>
      </c>
      <c r="O18" s="85">
        <v>43009</v>
      </c>
      <c r="P18" s="101" t="s">
        <v>125</v>
      </c>
      <c r="Q18" s="56" t="s">
        <v>126</v>
      </c>
      <c r="R18" s="69">
        <v>100</v>
      </c>
      <c r="S18" s="69">
        <v>100</v>
      </c>
      <c r="T18" s="89">
        <v>100</v>
      </c>
      <c r="U18" s="9"/>
    </row>
    <row r="19" spans="1:21" ht="57" customHeight="1">
      <c r="A19" s="156">
        <v>9</v>
      </c>
      <c r="B19" s="96" t="s">
        <v>102</v>
      </c>
      <c r="C19" s="146">
        <v>1073.42</v>
      </c>
      <c r="D19" s="146">
        <v>1451.95</v>
      </c>
      <c r="E19" s="147" t="s">
        <v>77</v>
      </c>
      <c r="F19" s="147" t="s">
        <v>77</v>
      </c>
      <c r="G19" s="146" t="s">
        <v>77</v>
      </c>
      <c r="H19" s="146" t="s">
        <v>77</v>
      </c>
      <c r="I19" s="146">
        <v>1421.84</v>
      </c>
      <c r="J19" s="146" t="s">
        <v>58</v>
      </c>
      <c r="K19" s="146">
        <v>32.53</v>
      </c>
      <c r="L19" s="146" t="s">
        <v>77</v>
      </c>
      <c r="M19" s="146" t="s">
        <v>77</v>
      </c>
      <c r="N19" s="146" t="s">
        <v>77</v>
      </c>
      <c r="O19" s="148" t="s">
        <v>151</v>
      </c>
      <c r="P19" s="149" t="s">
        <v>152</v>
      </c>
      <c r="Q19" s="147">
        <v>1946.89</v>
      </c>
      <c r="R19" s="25">
        <f>I19/1.2/C19*100</f>
        <v>110.38239148391744</v>
      </c>
      <c r="S19" s="25">
        <f>Q19/1.2/D19*100</f>
        <v>111.73995890583927</v>
      </c>
      <c r="T19" s="25">
        <v>103.5</v>
      </c>
      <c r="U19" s="9"/>
    </row>
    <row r="21" ht="18.75">
      <c r="I21" s="89"/>
    </row>
  </sheetData>
  <mergeCells count="21">
    <mergeCell ref="C4:D6"/>
    <mergeCell ref="E4:H5"/>
    <mergeCell ref="E6:F6"/>
    <mergeCell ref="G6:H6"/>
    <mergeCell ref="O6:O7"/>
    <mergeCell ref="Q1:T1"/>
    <mergeCell ref="Q5:Q7"/>
    <mergeCell ref="R4:T4"/>
    <mergeCell ref="R5:R7"/>
    <mergeCell ref="T5:T7"/>
    <mergeCell ref="P6:P7"/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tabSelected="1" view="pageBreakPreview" zoomScale="50" zoomScaleNormal="75" zoomScaleSheetLayoutView="50" workbookViewId="0" topLeftCell="A5">
      <selection activeCell="P21" sqref="P21"/>
    </sheetView>
  </sheetViews>
  <sheetFormatPr defaultColWidth="9.140625" defaultRowHeight="12.75"/>
  <cols>
    <col min="1" max="1" width="6.8515625" style="10" customWidth="1"/>
    <col min="2" max="2" width="60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67.003906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9.8515625" style="10" customWidth="1"/>
    <col min="19" max="16384" width="9.140625" style="10" customWidth="1"/>
  </cols>
  <sheetData>
    <row r="1" spans="15:18" ht="71.25" customHeight="1" hidden="1">
      <c r="O1" s="225"/>
      <c r="P1" s="225"/>
      <c r="Q1" s="225"/>
      <c r="R1" s="225"/>
    </row>
    <row r="2" spans="2:20" s="6" customFormat="1" ht="93" customHeight="1">
      <c r="B2" s="226" t="s">
        <v>163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11"/>
      <c r="T2" s="11"/>
    </row>
    <row r="3" spans="2:3" ht="34.5" customHeight="1">
      <c r="B3" s="12"/>
      <c r="C3" s="12"/>
    </row>
    <row r="4" spans="1:20" ht="29.25" customHeight="1">
      <c r="A4" s="220"/>
      <c r="B4" s="220" t="s">
        <v>0</v>
      </c>
      <c r="C4" s="220" t="s">
        <v>1</v>
      </c>
      <c r="D4" s="220"/>
      <c r="E4" s="220" t="s">
        <v>2</v>
      </c>
      <c r="F4" s="220"/>
      <c r="G4" s="220"/>
      <c r="H4" s="220"/>
      <c r="I4" s="227" t="s">
        <v>3</v>
      </c>
      <c r="J4" s="227"/>
      <c r="K4" s="227"/>
      <c r="L4" s="227"/>
      <c r="M4" s="227"/>
      <c r="N4" s="227"/>
      <c r="O4" s="227"/>
      <c r="P4" s="220" t="s">
        <v>4</v>
      </c>
      <c r="Q4" s="220"/>
      <c r="R4" s="220"/>
      <c r="S4" s="26"/>
      <c r="T4" s="26"/>
    </row>
    <row r="5" spans="1:20" ht="45.75" customHeight="1">
      <c r="A5" s="220"/>
      <c r="B5" s="220"/>
      <c r="C5" s="220"/>
      <c r="D5" s="220"/>
      <c r="E5" s="220"/>
      <c r="F5" s="220"/>
      <c r="G5" s="220"/>
      <c r="H5" s="220"/>
      <c r="I5" s="220" t="s">
        <v>5</v>
      </c>
      <c r="J5" s="220"/>
      <c r="K5" s="220"/>
      <c r="L5" s="220"/>
      <c r="M5" s="220"/>
      <c r="N5" s="220"/>
      <c r="O5" s="219" t="s">
        <v>6</v>
      </c>
      <c r="P5" s="219" t="s">
        <v>7</v>
      </c>
      <c r="Q5" s="219" t="s">
        <v>8</v>
      </c>
      <c r="R5" s="219" t="s">
        <v>9</v>
      </c>
      <c r="S5" s="26"/>
      <c r="T5" s="26"/>
    </row>
    <row r="6" spans="1:20" ht="77.25" customHeight="1">
      <c r="A6" s="220"/>
      <c r="B6" s="220"/>
      <c r="C6" s="220"/>
      <c r="D6" s="220"/>
      <c r="E6" s="220" t="s">
        <v>10</v>
      </c>
      <c r="F6" s="220"/>
      <c r="G6" s="220" t="s">
        <v>11</v>
      </c>
      <c r="H6" s="220"/>
      <c r="I6" s="219" t="s">
        <v>27</v>
      </c>
      <c r="J6" s="219" t="s">
        <v>13</v>
      </c>
      <c r="K6" s="219" t="s">
        <v>91</v>
      </c>
      <c r="L6" s="219" t="s">
        <v>43</v>
      </c>
      <c r="M6" s="219" t="s">
        <v>14</v>
      </c>
      <c r="N6" s="224" t="s">
        <v>90</v>
      </c>
      <c r="O6" s="219"/>
      <c r="P6" s="219"/>
      <c r="Q6" s="219"/>
      <c r="R6" s="219"/>
      <c r="S6" s="26"/>
      <c r="T6" s="26"/>
    </row>
    <row r="7" spans="1:20" ht="100.5" customHeight="1">
      <c r="A7" s="220"/>
      <c r="B7" s="220"/>
      <c r="C7" s="28" t="s">
        <v>15</v>
      </c>
      <c r="D7" s="28" t="s">
        <v>16</v>
      </c>
      <c r="E7" s="28" t="s">
        <v>15</v>
      </c>
      <c r="F7" s="28" t="s">
        <v>16</v>
      </c>
      <c r="G7" s="28" t="s">
        <v>15</v>
      </c>
      <c r="H7" s="28" t="s">
        <v>16</v>
      </c>
      <c r="I7" s="219"/>
      <c r="J7" s="219"/>
      <c r="K7" s="219"/>
      <c r="L7" s="219"/>
      <c r="M7" s="219"/>
      <c r="N7" s="224"/>
      <c r="O7" s="219"/>
      <c r="P7" s="219"/>
      <c r="Q7" s="219"/>
      <c r="R7" s="219"/>
      <c r="S7" s="26"/>
      <c r="T7" s="26"/>
    </row>
    <row r="8" spans="1:20" ht="22.5" customHeight="1">
      <c r="A8" s="50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26"/>
      <c r="T8" s="26"/>
    </row>
    <row r="9" spans="1:20" ht="23.25" hidden="1">
      <c r="A9" s="27">
        <v>1</v>
      </c>
      <c r="B9" s="29" t="s">
        <v>45</v>
      </c>
      <c r="C9" s="30"/>
      <c r="D9" s="30"/>
      <c r="E9" s="30"/>
      <c r="F9" s="30"/>
      <c r="G9" s="30"/>
      <c r="H9" s="30"/>
      <c r="I9" s="30">
        <v>1.3</v>
      </c>
      <c r="J9" s="30"/>
      <c r="K9" s="30"/>
      <c r="L9" s="31"/>
      <c r="M9" s="31"/>
      <c r="N9" s="32">
        <v>38534</v>
      </c>
      <c r="O9" s="30">
        <v>1.48</v>
      </c>
      <c r="P9" s="33" t="e">
        <f aca="true" t="shared" si="0" ref="P9:P16">I9/C9*100</f>
        <v>#DIV/0!</v>
      </c>
      <c r="Q9" s="33" t="e">
        <f aca="true" t="shared" si="1" ref="Q9:Q16">O9/D9*100</f>
        <v>#DIV/0!</v>
      </c>
      <c r="R9" s="33" t="e">
        <f aca="true" t="shared" si="2" ref="R9:R16">(Q9+P9)/2</f>
        <v>#DIV/0!</v>
      </c>
      <c r="S9" s="26"/>
      <c r="T9" s="26"/>
    </row>
    <row r="10" spans="1:20" ht="23.25" hidden="1">
      <c r="A10" s="27">
        <v>2</v>
      </c>
      <c r="B10" s="29" t="s">
        <v>46</v>
      </c>
      <c r="C10" s="30"/>
      <c r="D10" s="30"/>
      <c r="E10" s="30"/>
      <c r="F10" s="30"/>
      <c r="G10" s="30"/>
      <c r="H10" s="30"/>
      <c r="I10" s="30">
        <v>1.1</v>
      </c>
      <c r="J10" s="30"/>
      <c r="K10" s="30"/>
      <c r="L10" s="31"/>
      <c r="M10" s="31"/>
      <c r="N10" s="32">
        <v>38552</v>
      </c>
      <c r="O10" s="30">
        <v>5.35</v>
      </c>
      <c r="P10" s="33" t="e">
        <f t="shared" si="0"/>
        <v>#DIV/0!</v>
      </c>
      <c r="Q10" s="33" t="e">
        <f t="shared" si="1"/>
        <v>#DIV/0!</v>
      </c>
      <c r="R10" s="33" t="e">
        <f t="shared" si="2"/>
        <v>#DIV/0!</v>
      </c>
      <c r="S10" s="26"/>
      <c r="T10" s="26"/>
    </row>
    <row r="11" spans="1:20" ht="46.5" hidden="1">
      <c r="A11" s="27">
        <v>1</v>
      </c>
      <c r="B11" s="29" t="s">
        <v>47</v>
      </c>
      <c r="C11" s="30">
        <v>1.42</v>
      </c>
      <c r="D11" s="30">
        <v>1.42</v>
      </c>
      <c r="E11" s="30">
        <v>1.25</v>
      </c>
      <c r="F11" s="30">
        <v>1.25</v>
      </c>
      <c r="G11" s="30">
        <v>1.31</v>
      </c>
      <c r="H11" s="30">
        <v>2.5</v>
      </c>
      <c r="I11" s="30">
        <v>1.57</v>
      </c>
      <c r="J11" s="30" t="s">
        <v>59</v>
      </c>
      <c r="K11" s="30" t="s">
        <v>60</v>
      </c>
      <c r="L11" s="31">
        <v>24</v>
      </c>
      <c r="M11" s="31"/>
      <c r="N11" s="32">
        <v>39173</v>
      </c>
      <c r="O11" s="30">
        <v>3</v>
      </c>
      <c r="P11" s="33">
        <v>88</v>
      </c>
      <c r="Q11" s="33">
        <v>88</v>
      </c>
      <c r="R11" s="33">
        <v>88</v>
      </c>
      <c r="S11" s="26"/>
      <c r="T11" s="26"/>
    </row>
    <row r="12" spans="1:20" ht="71.25" customHeight="1" hidden="1">
      <c r="A12" s="27">
        <v>4</v>
      </c>
      <c r="B12" s="29" t="s">
        <v>48</v>
      </c>
      <c r="C12" s="30"/>
      <c r="D12" s="30"/>
      <c r="E12" s="30"/>
      <c r="F12" s="30"/>
      <c r="G12" s="30"/>
      <c r="H12" s="30"/>
      <c r="I12" s="30">
        <v>1.1</v>
      </c>
      <c r="J12" s="30"/>
      <c r="K12" s="30"/>
      <c r="L12" s="31"/>
      <c r="M12" s="31"/>
      <c r="N12" s="32">
        <v>38657</v>
      </c>
      <c r="O12" s="30">
        <v>2.72</v>
      </c>
      <c r="P12" s="33" t="e">
        <f t="shared" si="0"/>
        <v>#DIV/0!</v>
      </c>
      <c r="Q12" s="33" t="e">
        <f t="shared" si="1"/>
        <v>#DIV/0!</v>
      </c>
      <c r="R12" s="33" t="e">
        <f t="shared" si="2"/>
        <v>#DIV/0!</v>
      </c>
      <c r="S12" s="26"/>
      <c r="T12" s="26"/>
    </row>
    <row r="13" spans="1:20" ht="23.25" hidden="1">
      <c r="A13" s="27">
        <v>5</v>
      </c>
      <c r="B13" s="29" t="s">
        <v>49</v>
      </c>
      <c r="C13" s="30"/>
      <c r="D13" s="30"/>
      <c r="E13" s="30"/>
      <c r="F13" s="30"/>
      <c r="G13" s="30"/>
      <c r="H13" s="30"/>
      <c r="I13" s="30">
        <v>1.42</v>
      </c>
      <c r="J13" s="30"/>
      <c r="K13" s="30"/>
      <c r="L13" s="31"/>
      <c r="M13" s="31"/>
      <c r="N13" s="32">
        <v>38991</v>
      </c>
      <c r="O13" s="30">
        <v>2.37</v>
      </c>
      <c r="P13" s="33" t="e">
        <f t="shared" si="0"/>
        <v>#DIV/0!</v>
      </c>
      <c r="Q13" s="33" t="e">
        <f t="shared" si="1"/>
        <v>#DIV/0!</v>
      </c>
      <c r="R13" s="33" t="e">
        <f t="shared" si="2"/>
        <v>#DIV/0!</v>
      </c>
      <c r="S13" s="26"/>
      <c r="T13" s="26"/>
    </row>
    <row r="14" spans="1:20" ht="23.25" hidden="1">
      <c r="A14" s="27">
        <v>6</v>
      </c>
      <c r="B14" s="29" t="s">
        <v>50</v>
      </c>
      <c r="C14" s="30"/>
      <c r="D14" s="30"/>
      <c r="E14" s="30"/>
      <c r="F14" s="30"/>
      <c r="G14" s="30"/>
      <c r="H14" s="30"/>
      <c r="I14" s="30">
        <v>2.68</v>
      </c>
      <c r="J14" s="30"/>
      <c r="K14" s="30"/>
      <c r="L14" s="31"/>
      <c r="M14" s="31"/>
      <c r="N14" s="32">
        <v>38660</v>
      </c>
      <c r="O14" s="30">
        <v>4.33</v>
      </c>
      <c r="P14" s="33" t="e">
        <f t="shared" si="0"/>
        <v>#DIV/0!</v>
      </c>
      <c r="Q14" s="33" t="e">
        <f t="shared" si="1"/>
        <v>#DIV/0!</v>
      </c>
      <c r="R14" s="33" t="e">
        <f t="shared" si="2"/>
        <v>#DIV/0!</v>
      </c>
      <c r="S14" s="26"/>
      <c r="T14" s="26"/>
    </row>
    <row r="15" spans="1:20" ht="71.25" customHeight="1" hidden="1">
      <c r="A15" s="27">
        <v>2</v>
      </c>
      <c r="B15" s="29" t="s">
        <v>51</v>
      </c>
      <c r="C15" s="30">
        <v>2.56</v>
      </c>
      <c r="D15" s="30">
        <v>4.87</v>
      </c>
      <c r="E15" s="30">
        <v>1.92</v>
      </c>
      <c r="F15" s="30">
        <v>4.68</v>
      </c>
      <c r="G15" s="30">
        <v>0</v>
      </c>
      <c r="H15" s="30">
        <v>0</v>
      </c>
      <c r="I15" s="30">
        <v>2.16</v>
      </c>
      <c r="J15" s="30">
        <v>8</v>
      </c>
      <c r="K15" s="30">
        <v>3.7</v>
      </c>
      <c r="L15" s="31">
        <v>24</v>
      </c>
      <c r="M15" s="31"/>
      <c r="N15" s="32">
        <v>39022</v>
      </c>
      <c r="O15" s="30">
        <v>4.68</v>
      </c>
      <c r="P15" s="33">
        <v>100</v>
      </c>
      <c r="Q15" s="33">
        <v>100</v>
      </c>
      <c r="R15" s="33">
        <v>100</v>
      </c>
      <c r="S15" s="26"/>
      <c r="T15" s="26"/>
    </row>
    <row r="16" spans="1:20" ht="23.25" hidden="1">
      <c r="A16" s="27">
        <v>8</v>
      </c>
      <c r="B16" s="29" t="s">
        <v>52</v>
      </c>
      <c r="C16" s="30">
        <v>10.5</v>
      </c>
      <c r="D16" s="30">
        <v>5.1</v>
      </c>
      <c r="E16" s="30">
        <v>0</v>
      </c>
      <c r="F16" s="30">
        <v>0</v>
      </c>
      <c r="G16" s="30">
        <v>0</v>
      </c>
      <c r="H16" s="30">
        <v>0</v>
      </c>
      <c r="I16" s="30">
        <v>1.43</v>
      </c>
      <c r="J16" s="30">
        <v>0</v>
      </c>
      <c r="K16" s="30">
        <v>0</v>
      </c>
      <c r="L16" s="31">
        <v>24</v>
      </c>
      <c r="M16" s="31"/>
      <c r="N16" s="32">
        <v>38626</v>
      </c>
      <c r="O16" s="30">
        <v>3.35</v>
      </c>
      <c r="P16" s="33">
        <f t="shared" si="0"/>
        <v>13.61904761904762</v>
      </c>
      <c r="Q16" s="33">
        <f t="shared" si="1"/>
        <v>65.68627450980394</v>
      </c>
      <c r="R16" s="33">
        <f t="shared" si="2"/>
        <v>39.65266106442578</v>
      </c>
      <c r="S16" s="26"/>
      <c r="T16" s="26"/>
    </row>
    <row r="17" spans="1:20" ht="55.5">
      <c r="A17" s="105">
        <v>1</v>
      </c>
      <c r="B17" s="106" t="s">
        <v>72</v>
      </c>
      <c r="C17" s="107">
        <v>5.1</v>
      </c>
      <c r="D17" s="107">
        <v>5.1</v>
      </c>
      <c r="E17" s="107">
        <v>5.09</v>
      </c>
      <c r="F17" s="107">
        <v>5.09</v>
      </c>
      <c r="G17" s="107">
        <v>0.33</v>
      </c>
      <c r="H17" s="107">
        <v>1.78</v>
      </c>
      <c r="I17" s="108">
        <v>6.5</v>
      </c>
      <c r="J17" s="108">
        <v>35.1</v>
      </c>
      <c r="K17" s="108">
        <v>5.4</v>
      </c>
      <c r="L17" s="109">
        <v>24</v>
      </c>
      <c r="M17" s="110">
        <v>42804</v>
      </c>
      <c r="N17" s="110" t="s">
        <v>108</v>
      </c>
      <c r="O17" s="107">
        <v>8.24</v>
      </c>
      <c r="P17" s="109">
        <f aca="true" t="shared" si="3" ref="P17:P33">I17/1.2/C17*100</f>
        <v>106.20915032679741</v>
      </c>
      <c r="Q17" s="111">
        <f>(F17+H17)/D17*100</f>
        <v>134.7058823529412</v>
      </c>
      <c r="R17" s="109">
        <f>(Q17+P17)/2</f>
        <v>120.4575163398693</v>
      </c>
      <c r="S17" s="112"/>
      <c r="T17" s="112"/>
    </row>
    <row r="18" spans="1:20" ht="55.5">
      <c r="A18" s="105">
        <v>2</v>
      </c>
      <c r="B18" s="106" t="s">
        <v>79</v>
      </c>
      <c r="C18" s="113">
        <v>5.3</v>
      </c>
      <c r="D18" s="113">
        <v>5.3</v>
      </c>
      <c r="E18" s="113">
        <v>5.76</v>
      </c>
      <c r="F18" s="113">
        <v>5.76</v>
      </c>
      <c r="G18" s="113">
        <v>0.33</v>
      </c>
      <c r="H18" s="113">
        <v>1.005</v>
      </c>
      <c r="I18" s="114">
        <v>8.5</v>
      </c>
      <c r="J18" s="107">
        <v>48.63</v>
      </c>
      <c r="K18" s="113">
        <v>5.7</v>
      </c>
      <c r="L18" s="109">
        <v>24</v>
      </c>
      <c r="M18" s="110">
        <v>43112</v>
      </c>
      <c r="N18" s="115" t="s">
        <v>134</v>
      </c>
      <c r="O18" s="105">
        <v>11.5</v>
      </c>
      <c r="P18" s="109">
        <f t="shared" si="3"/>
        <v>133.64779874213838</v>
      </c>
      <c r="Q18" s="111">
        <f>(F18+H18)/D18*100</f>
        <v>127.64150943396227</v>
      </c>
      <c r="R18" s="109">
        <f aca="true" t="shared" si="4" ref="R18:R33">(Q18+P18)/2</f>
        <v>130.64465408805032</v>
      </c>
      <c r="S18" s="112"/>
      <c r="T18" s="112"/>
    </row>
    <row r="19" spans="1:20" ht="55.5">
      <c r="A19" s="105">
        <v>3</v>
      </c>
      <c r="B19" s="106" t="s">
        <v>62</v>
      </c>
      <c r="C19" s="116">
        <v>6.43</v>
      </c>
      <c r="D19" s="116">
        <v>6.43</v>
      </c>
      <c r="E19" s="117">
        <v>6.34</v>
      </c>
      <c r="F19" s="116">
        <v>6.34</v>
      </c>
      <c r="G19" s="117">
        <v>0</v>
      </c>
      <c r="H19" s="117">
        <v>0</v>
      </c>
      <c r="I19" s="116">
        <v>7.61</v>
      </c>
      <c r="J19" s="117">
        <v>43.96</v>
      </c>
      <c r="K19" s="117">
        <v>5.8</v>
      </c>
      <c r="L19" s="117">
        <v>24</v>
      </c>
      <c r="M19" s="110">
        <v>43101</v>
      </c>
      <c r="N19" s="118" t="s">
        <v>167</v>
      </c>
      <c r="O19" s="116">
        <v>7.61</v>
      </c>
      <c r="P19" s="109">
        <f t="shared" si="3"/>
        <v>98.62623120787973</v>
      </c>
      <c r="Q19" s="111">
        <f>(F19+H19)/D19*100</f>
        <v>98.60031104199068</v>
      </c>
      <c r="R19" s="109">
        <f t="shared" si="4"/>
        <v>98.61327112493521</v>
      </c>
      <c r="S19" s="112"/>
      <c r="T19" s="112"/>
    </row>
    <row r="20" spans="1:20" ht="58.5" customHeight="1">
      <c r="A20" s="105">
        <v>4</v>
      </c>
      <c r="B20" s="106" t="s">
        <v>73</v>
      </c>
      <c r="C20" s="116">
        <v>6.8</v>
      </c>
      <c r="D20" s="116">
        <v>6.8</v>
      </c>
      <c r="E20" s="116">
        <v>5.65</v>
      </c>
      <c r="F20" s="116">
        <v>5.65</v>
      </c>
      <c r="G20" s="119">
        <v>0</v>
      </c>
      <c r="H20" s="119">
        <v>0</v>
      </c>
      <c r="I20" s="120">
        <v>6.78</v>
      </c>
      <c r="J20" s="120">
        <v>43.32</v>
      </c>
      <c r="K20" s="120"/>
      <c r="L20" s="109">
        <v>24</v>
      </c>
      <c r="M20" s="115">
        <v>42870</v>
      </c>
      <c r="N20" s="110" t="s">
        <v>119</v>
      </c>
      <c r="O20" s="120">
        <v>7.28</v>
      </c>
      <c r="P20" s="109">
        <v>100</v>
      </c>
      <c r="Q20" s="111">
        <v>100</v>
      </c>
      <c r="R20" s="109">
        <v>94.7</v>
      </c>
      <c r="S20" s="112"/>
      <c r="T20" s="112"/>
    </row>
    <row r="21" spans="1:20" ht="55.5">
      <c r="A21" s="241">
        <v>5</v>
      </c>
      <c r="B21" s="242" t="s">
        <v>103</v>
      </c>
      <c r="C21" s="242">
        <v>5.81</v>
      </c>
      <c r="D21" s="242">
        <v>5.81</v>
      </c>
      <c r="E21" s="242">
        <v>5.71</v>
      </c>
      <c r="F21" s="242">
        <v>5.34</v>
      </c>
      <c r="G21" s="242">
        <v>0.72</v>
      </c>
      <c r="H21" s="242">
        <v>0.73</v>
      </c>
      <c r="I21" s="242">
        <v>7.72</v>
      </c>
      <c r="J21" s="242">
        <v>58.67</v>
      </c>
      <c r="K21" s="242">
        <v>7.6</v>
      </c>
      <c r="L21" s="242">
        <v>24</v>
      </c>
      <c r="M21" s="243">
        <v>43235</v>
      </c>
      <c r="N21" s="244" t="s">
        <v>176</v>
      </c>
      <c r="O21" s="242">
        <v>7.28</v>
      </c>
      <c r="P21" s="109">
        <f t="shared" si="3"/>
        <v>110.72862880091796</v>
      </c>
      <c r="Q21" s="121">
        <v>100</v>
      </c>
      <c r="R21" s="109">
        <f t="shared" si="4"/>
        <v>105.36431440045898</v>
      </c>
      <c r="S21" s="112"/>
      <c r="T21" s="112"/>
    </row>
    <row r="22" spans="1:20" ht="53.25" customHeight="1">
      <c r="A22" s="105">
        <v>6</v>
      </c>
      <c r="B22" s="106" t="s">
        <v>71</v>
      </c>
      <c r="C22" s="122">
        <v>8.1</v>
      </c>
      <c r="D22" s="122">
        <v>8</v>
      </c>
      <c r="E22" s="122">
        <v>4.81</v>
      </c>
      <c r="F22" s="122">
        <v>4.81</v>
      </c>
      <c r="G22" s="122"/>
      <c r="H22" s="122"/>
      <c r="I22" s="122">
        <v>5.77</v>
      </c>
      <c r="J22" s="122">
        <v>26.31</v>
      </c>
      <c r="K22" s="122">
        <v>4.56</v>
      </c>
      <c r="L22" s="122">
        <v>24</v>
      </c>
      <c r="M22" s="110">
        <v>43009</v>
      </c>
      <c r="N22" s="115" t="s">
        <v>121</v>
      </c>
      <c r="O22" s="107">
        <v>5.77</v>
      </c>
      <c r="P22" s="109">
        <f t="shared" si="3"/>
        <v>59.36213991769548</v>
      </c>
      <c r="Q22" s="109">
        <v>80.5</v>
      </c>
      <c r="R22" s="109">
        <f t="shared" si="4"/>
        <v>69.93106995884774</v>
      </c>
      <c r="S22" s="112"/>
      <c r="T22" s="112"/>
    </row>
    <row r="23" spans="1:20" ht="56.25" thickBot="1">
      <c r="A23" s="122">
        <v>7</v>
      </c>
      <c r="B23" s="106" t="s">
        <v>63</v>
      </c>
      <c r="C23" s="123">
        <v>8.68</v>
      </c>
      <c r="D23" s="123">
        <v>8.68</v>
      </c>
      <c r="E23" s="124">
        <v>6.97</v>
      </c>
      <c r="F23" s="124">
        <v>6.97</v>
      </c>
      <c r="G23" s="124">
        <v>0.7</v>
      </c>
      <c r="H23" s="125">
        <v>2.11</v>
      </c>
      <c r="I23" s="123">
        <v>9.2</v>
      </c>
      <c r="J23" s="124">
        <v>52.44</v>
      </c>
      <c r="K23" s="123">
        <v>5.7</v>
      </c>
      <c r="L23" s="124">
        <v>24</v>
      </c>
      <c r="M23" s="126">
        <v>43090</v>
      </c>
      <c r="N23" s="105" t="s">
        <v>160</v>
      </c>
      <c r="O23" s="107">
        <v>13.4</v>
      </c>
      <c r="P23" s="109">
        <f t="shared" si="3"/>
        <v>88.32565284178186</v>
      </c>
      <c r="Q23" s="109">
        <v>100</v>
      </c>
      <c r="R23" s="109">
        <f t="shared" si="4"/>
        <v>94.16282642089092</v>
      </c>
      <c r="S23" s="112"/>
      <c r="T23" s="112"/>
    </row>
    <row r="24" spans="1:20" ht="55.5">
      <c r="A24" s="122">
        <v>8</v>
      </c>
      <c r="B24" s="106" t="s">
        <v>75</v>
      </c>
      <c r="C24" s="107">
        <v>11.54</v>
      </c>
      <c r="D24" s="107">
        <v>11.54</v>
      </c>
      <c r="E24" s="107">
        <v>0</v>
      </c>
      <c r="F24" s="107">
        <v>0</v>
      </c>
      <c r="G24" s="109">
        <v>0</v>
      </c>
      <c r="H24" s="109">
        <v>0</v>
      </c>
      <c r="I24" s="108">
        <v>10</v>
      </c>
      <c r="J24" s="108">
        <v>40</v>
      </c>
      <c r="K24" s="108">
        <v>4</v>
      </c>
      <c r="L24" s="109">
        <v>24</v>
      </c>
      <c r="M24" s="110">
        <v>42838</v>
      </c>
      <c r="N24" s="110" t="s">
        <v>146</v>
      </c>
      <c r="O24" s="107">
        <v>28.98</v>
      </c>
      <c r="P24" s="109">
        <f t="shared" si="3"/>
        <v>72.21259387637204</v>
      </c>
      <c r="Q24" s="109">
        <v>100</v>
      </c>
      <c r="R24" s="109">
        <f t="shared" si="4"/>
        <v>86.10629693818602</v>
      </c>
      <c r="S24" s="112"/>
      <c r="T24" s="112"/>
    </row>
    <row r="25" spans="1:20" ht="55.5">
      <c r="A25" s="122">
        <v>9</v>
      </c>
      <c r="B25" s="106" t="s">
        <v>76</v>
      </c>
      <c r="C25" s="127">
        <v>6.16</v>
      </c>
      <c r="D25" s="127">
        <v>9.1</v>
      </c>
      <c r="E25" s="127">
        <v>9.7</v>
      </c>
      <c r="F25" s="128">
        <v>14.13</v>
      </c>
      <c r="G25" s="105">
        <v>0</v>
      </c>
      <c r="H25" s="105">
        <v>0</v>
      </c>
      <c r="I25" s="129">
        <v>11.64</v>
      </c>
      <c r="J25" s="129">
        <v>62.86</v>
      </c>
      <c r="K25" s="130">
        <v>5.4</v>
      </c>
      <c r="L25" s="130">
        <v>24</v>
      </c>
      <c r="M25" s="131">
        <v>42552</v>
      </c>
      <c r="N25" s="115" t="s">
        <v>106</v>
      </c>
      <c r="O25" s="105">
        <v>16.96</v>
      </c>
      <c r="P25" s="109">
        <f t="shared" si="3"/>
        <v>157.4675324675325</v>
      </c>
      <c r="Q25" s="109">
        <f>O25/1.2/D25*100</f>
        <v>155.31135531135533</v>
      </c>
      <c r="R25" s="109">
        <f t="shared" si="4"/>
        <v>156.3894438894439</v>
      </c>
      <c r="S25" s="112"/>
      <c r="T25" s="112"/>
    </row>
    <row r="26" spans="1:20" ht="53.25" customHeight="1">
      <c r="A26" s="122">
        <v>10</v>
      </c>
      <c r="B26" s="132" t="s">
        <v>66</v>
      </c>
      <c r="C26" s="178" t="s">
        <v>139</v>
      </c>
      <c r="D26" s="178">
        <v>6.43</v>
      </c>
      <c r="E26" s="179" t="s">
        <v>140</v>
      </c>
      <c r="F26" s="179">
        <v>7.15</v>
      </c>
      <c r="G26" s="179">
        <v>0</v>
      </c>
      <c r="H26" s="179">
        <v>0</v>
      </c>
      <c r="I26" s="179" t="s">
        <v>141</v>
      </c>
      <c r="J26" s="180">
        <f>8.58*K26</f>
        <v>56.628</v>
      </c>
      <c r="K26" s="178">
        <v>6.6</v>
      </c>
      <c r="L26" s="181">
        <v>24</v>
      </c>
      <c r="M26" s="182">
        <v>43125</v>
      </c>
      <c r="N26" s="115" t="s">
        <v>149</v>
      </c>
      <c r="O26" s="133">
        <v>8.58</v>
      </c>
      <c r="P26" s="109">
        <v>99.9</v>
      </c>
      <c r="Q26" s="109">
        <f>O26/1.2/D26*100</f>
        <v>111.19751166407465</v>
      </c>
      <c r="R26" s="134">
        <v>99.7</v>
      </c>
      <c r="S26" s="112"/>
      <c r="T26" s="112"/>
    </row>
    <row r="27" spans="1:20" ht="59.25" customHeight="1">
      <c r="A27" s="122">
        <v>11</v>
      </c>
      <c r="B27" s="135" t="s">
        <v>78</v>
      </c>
      <c r="C27" s="136">
        <v>5.35</v>
      </c>
      <c r="D27" s="136">
        <v>14.45</v>
      </c>
      <c r="E27" s="136">
        <v>5.35</v>
      </c>
      <c r="F27" s="136">
        <v>14.45</v>
      </c>
      <c r="G27" s="136" t="s">
        <v>77</v>
      </c>
      <c r="H27" s="136" t="s">
        <v>77</v>
      </c>
      <c r="I27" s="136">
        <v>14.86</v>
      </c>
      <c r="J27" s="136">
        <v>68.36</v>
      </c>
      <c r="K27" s="136">
        <v>4.6</v>
      </c>
      <c r="L27" s="136">
        <v>24</v>
      </c>
      <c r="M27" s="115">
        <v>43252</v>
      </c>
      <c r="N27" s="136" t="s">
        <v>168</v>
      </c>
      <c r="O27" s="137">
        <v>23.53</v>
      </c>
      <c r="P27" s="138">
        <f t="shared" si="3"/>
        <v>231.46417445482865</v>
      </c>
      <c r="Q27" s="138">
        <f>O27/1.2/D27*100</f>
        <v>135.69780853517878</v>
      </c>
      <c r="R27" s="138">
        <f t="shared" si="4"/>
        <v>183.58099149500373</v>
      </c>
      <c r="S27" s="112"/>
      <c r="T27" s="112"/>
    </row>
    <row r="28" spans="1:20" ht="55.5">
      <c r="A28" s="122">
        <v>12</v>
      </c>
      <c r="B28" s="132" t="s">
        <v>64</v>
      </c>
      <c r="C28" s="139">
        <v>5.83</v>
      </c>
      <c r="D28" s="139">
        <v>5.78</v>
      </c>
      <c r="E28" s="139">
        <v>5.19</v>
      </c>
      <c r="F28" s="139">
        <v>5.19</v>
      </c>
      <c r="G28" s="139">
        <v>0</v>
      </c>
      <c r="H28" s="139" t="s">
        <v>77</v>
      </c>
      <c r="I28" s="139">
        <v>6.23</v>
      </c>
      <c r="J28" s="139" t="s">
        <v>155</v>
      </c>
      <c r="K28" s="139" t="s">
        <v>112</v>
      </c>
      <c r="L28" s="140">
        <v>24</v>
      </c>
      <c r="M28" s="110">
        <v>43132</v>
      </c>
      <c r="N28" s="110" t="s">
        <v>154</v>
      </c>
      <c r="O28" s="107">
        <v>6.23</v>
      </c>
      <c r="P28" s="109">
        <f t="shared" si="3"/>
        <v>89.05088622069755</v>
      </c>
      <c r="Q28" s="109">
        <f>O28/1.2/D28*100</f>
        <v>89.82122260668974</v>
      </c>
      <c r="R28" s="109">
        <f t="shared" si="4"/>
        <v>89.43605441369365</v>
      </c>
      <c r="S28" s="112"/>
      <c r="T28" s="112"/>
    </row>
    <row r="29" spans="1:20" ht="63" customHeight="1">
      <c r="A29" s="122">
        <v>13</v>
      </c>
      <c r="B29" s="132" t="s">
        <v>69</v>
      </c>
      <c r="C29" s="122">
        <v>5.86</v>
      </c>
      <c r="D29" s="122">
        <v>5.86</v>
      </c>
      <c r="E29" s="122">
        <v>8.91</v>
      </c>
      <c r="F29" s="122">
        <v>13.6</v>
      </c>
      <c r="G29" s="122">
        <v>0</v>
      </c>
      <c r="H29" s="122">
        <v>0</v>
      </c>
      <c r="I29" s="122">
        <v>10.7</v>
      </c>
      <c r="J29" s="122">
        <v>6.3</v>
      </c>
      <c r="K29" s="122">
        <v>4</v>
      </c>
      <c r="L29" s="122">
        <v>24</v>
      </c>
      <c r="M29" s="110">
        <v>43191</v>
      </c>
      <c r="N29" s="115" t="s">
        <v>156</v>
      </c>
      <c r="O29" s="122">
        <v>16.2</v>
      </c>
      <c r="P29" s="109">
        <v>100</v>
      </c>
      <c r="Q29" s="109">
        <v>100</v>
      </c>
      <c r="R29" s="109">
        <f t="shared" si="4"/>
        <v>100</v>
      </c>
      <c r="S29" s="112"/>
      <c r="T29" s="112"/>
    </row>
    <row r="30" spans="1:20" ht="56.25" customHeight="1">
      <c r="A30" s="122">
        <v>14</v>
      </c>
      <c r="B30" s="132" t="s">
        <v>82</v>
      </c>
      <c r="C30" s="107">
        <v>6.15</v>
      </c>
      <c r="D30" s="107">
        <v>6.15</v>
      </c>
      <c r="E30" s="107">
        <v>11.68</v>
      </c>
      <c r="F30" s="107">
        <v>11.68</v>
      </c>
      <c r="G30" s="109">
        <v>0</v>
      </c>
      <c r="H30" s="109">
        <v>0</v>
      </c>
      <c r="I30" s="108">
        <v>9.19</v>
      </c>
      <c r="J30" s="108">
        <v>55.1</v>
      </c>
      <c r="K30" s="108"/>
      <c r="L30" s="109">
        <v>24</v>
      </c>
      <c r="M30" s="110">
        <v>43207</v>
      </c>
      <c r="N30" s="110" t="s">
        <v>159</v>
      </c>
      <c r="O30" s="107">
        <v>10.26</v>
      </c>
      <c r="P30" s="109">
        <f t="shared" si="3"/>
        <v>124.52574525745257</v>
      </c>
      <c r="Q30" s="109">
        <f>O30/1.2/D30*100</f>
        <v>139.02439024390245</v>
      </c>
      <c r="R30" s="109">
        <f t="shared" si="4"/>
        <v>131.77506775067752</v>
      </c>
      <c r="S30" s="112"/>
      <c r="T30" s="112"/>
    </row>
    <row r="31" spans="1:20" ht="55.5">
      <c r="A31" s="122">
        <v>15</v>
      </c>
      <c r="B31" s="132" t="s">
        <v>113</v>
      </c>
      <c r="C31" s="107">
        <v>19.6</v>
      </c>
      <c r="D31" s="107">
        <v>24.36</v>
      </c>
      <c r="E31" s="107">
        <v>9.29</v>
      </c>
      <c r="F31" s="107">
        <v>17.5</v>
      </c>
      <c r="G31" s="109">
        <v>0</v>
      </c>
      <c r="H31" s="109">
        <v>0</v>
      </c>
      <c r="I31" s="107">
        <v>11.15</v>
      </c>
      <c r="J31" s="107">
        <v>41.25</v>
      </c>
      <c r="K31" s="107">
        <v>3.7</v>
      </c>
      <c r="L31" s="109">
        <v>24</v>
      </c>
      <c r="M31" s="110">
        <v>42795</v>
      </c>
      <c r="N31" s="110" t="s">
        <v>115</v>
      </c>
      <c r="O31" s="107">
        <v>21</v>
      </c>
      <c r="P31" s="109">
        <f t="shared" si="3"/>
        <v>47.406462585034014</v>
      </c>
      <c r="Q31" s="109">
        <f>O31/1.2/D31*100</f>
        <v>71.83908045977012</v>
      </c>
      <c r="R31" s="109">
        <f t="shared" si="4"/>
        <v>59.62277152240206</v>
      </c>
      <c r="S31" s="112"/>
      <c r="T31" s="112"/>
    </row>
    <row r="32" spans="1:20" ht="55.5">
      <c r="A32" s="122">
        <v>16</v>
      </c>
      <c r="B32" s="106" t="s">
        <v>87</v>
      </c>
      <c r="C32" s="107">
        <v>11.17</v>
      </c>
      <c r="D32" s="107">
        <v>11.17</v>
      </c>
      <c r="E32" s="107">
        <v>0</v>
      </c>
      <c r="F32" s="107">
        <v>0</v>
      </c>
      <c r="G32" s="109">
        <v>0</v>
      </c>
      <c r="H32" s="109">
        <v>0</v>
      </c>
      <c r="I32" s="108">
        <v>7.72</v>
      </c>
      <c r="J32" s="108">
        <v>46.32</v>
      </c>
      <c r="K32" s="108">
        <v>0</v>
      </c>
      <c r="L32" s="109">
        <v>24</v>
      </c>
      <c r="M32" s="110">
        <v>43221</v>
      </c>
      <c r="N32" s="110" t="s">
        <v>169</v>
      </c>
      <c r="O32" s="107">
        <v>11.22</v>
      </c>
      <c r="P32" s="109">
        <f t="shared" si="3"/>
        <v>57.59474783646673</v>
      </c>
      <c r="Q32" s="109">
        <v>64</v>
      </c>
      <c r="R32" s="109">
        <v>47</v>
      </c>
      <c r="S32" s="112"/>
      <c r="T32" s="112"/>
    </row>
    <row r="33" spans="1:20" ht="76.5">
      <c r="A33" s="122">
        <v>17</v>
      </c>
      <c r="B33" s="132" t="s">
        <v>110</v>
      </c>
      <c r="C33" s="188">
        <v>5.187</v>
      </c>
      <c r="D33" s="188">
        <v>5.187</v>
      </c>
      <c r="E33" s="188">
        <v>5.3016</v>
      </c>
      <c r="F33" s="188">
        <v>5.3016</v>
      </c>
      <c r="G33" s="188">
        <v>0.2477</v>
      </c>
      <c r="H33" s="188">
        <v>0.2477</v>
      </c>
      <c r="I33" s="188">
        <v>6.65</v>
      </c>
      <c r="J33" s="189">
        <v>36.57</v>
      </c>
      <c r="K33" s="188">
        <v>5.475</v>
      </c>
      <c r="L33" s="188">
        <v>24</v>
      </c>
      <c r="M33" s="190" t="s">
        <v>153</v>
      </c>
      <c r="N33" s="190" t="s">
        <v>138</v>
      </c>
      <c r="O33" s="188">
        <v>6.65</v>
      </c>
      <c r="P33" s="109">
        <f t="shared" si="3"/>
        <v>106.83760683760684</v>
      </c>
      <c r="Q33" s="141">
        <f>O33/D33*100</f>
        <v>128.2051282051282</v>
      </c>
      <c r="R33" s="109">
        <f t="shared" si="4"/>
        <v>117.52136752136752</v>
      </c>
      <c r="S33" s="112"/>
      <c r="T33" s="112"/>
    </row>
    <row r="34" spans="1:20" ht="46.5" customHeight="1">
      <c r="A34" s="142"/>
      <c r="B34" s="150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151"/>
      <c r="P34" s="144"/>
      <c r="Q34" s="145"/>
      <c r="R34" s="144"/>
      <c r="S34" s="112"/>
      <c r="T34" s="112"/>
    </row>
    <row r="35" spans="1:20" ht="75.75" customHeight="1">
      <c r="A35" s="221" t="s">
        <v>98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K6:K7"/>
    <mergeCell ref="G6:H6"/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0">
      <selection activeCell="K27" sqref="K27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4.2812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233"/>
      <c r="N1" s="233"/>
      <c r="O1" s="233"/>
      <c r="P1" s="233"/>
    </row>
    <row r="2" spans="2:20" ht="43.5" customHeight="1">
      <c r="B2" s="234" t="s">
        <v>164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28"/>
      <c r="B4" s="228" t="s">
        <v>0</v>
      </c>
      <c r="C4" s="228" t="s">
        <v>1</v>
      </c>
      <c r="D4" s="228"/>
      <c r="E4" s="228" t="s">
        <v>2</v>
      </c>
      <c r="F4" s="228"/>
      <c r="G4" s="228"/>
      <c r="H4" s="228"/>
      <c r="I4" s="235" t="s">
        <v>3</v>
      </c>
      <c r="J4" s="235"/>
      <c r="K4" s="235"/>
      <c r="L4" s="235"/>
      <c r="M4" s="235"/>
      <c r="N4" s="228" t="s">
        <v>4</v>
      </c>
      <c r="O4" s="228"/>
      <c r="P4" s="228"/>
    </row>
    <row r="5" spans="1:16" ht="30" customHeight="1">
      <c r="A5" s="228"/>
      <c r="B5" s="228"/>
      <c r="C5" s="228"/>
      <c r="D5" s="228"/>
      <c r="E5" s="228"/>
      <c r="F5" s="228"/>
      <c r="G5" s="228"/>
      <c r="H5" s="228"/>
      <c r="I5" s="228" t="s">
        <v>5</v>
      </c>
      <c r="J5" s="228"/>
      <c r="K5" s="228"/>
      <c r="L5" s="228"/>
      <c r="M5" s="204" t="s">
        <v>6</v>
      </c>
      <c r="N5" s="204" t="s">
        <v>7</v>
      </c>
      <c r="O5" s="204" t="s">
        <v>8</v>
      </c>
      <c r="P5" s="204" t="s">
        <v>9</v>
      </c>
    </row>
    <row r="6" spans="1:16" ht="44.25" customHeight="1">
      <c r="A6" s="228"/>
      <c r="B6" s="228"/>
      <c r="C6" s="228"/>
      <c r="D6" s="228"/>
      <c r="E6" s="228" t="s">
        <v>10</v>
      </c>
      <c r="F6" s="228"/>
      <c r="G6" s="228" t="s">
        <v>11</v>
      </c>
      <c r="H6" s="228"/>
      <c r="I6" s="204" t="s">
        <v>12</v>
      </c>
      <c r="J6" s="204" t="s">
        <v>13</v>
      </c>
      <c r="K6" s="204" t="s">
        <v>14</v>
      </c>
      <c r="L6" s="206" t="s">
        <v>90</v>
      </c>
      <c r="M6" s="204"/>
      <c r="N6" s="204"/>
      <c r="O6" s="204"/>
      <c r="P6" s="204"/>
    </row>
    <row r="7" spans="1:16" ht="131.25" customHeight="1">
      <c r="A7" s="203"/>
      <c r="B7" s="203"/>
      <c r="C7" s="87" t="s">
        <v>15</v>
      </c>
      <c r="D7" s="87" t="s">
        <v>16</v>
      </c>
      <c r="E7" s="87" t="s">
        <v>15</v>
      </c>
      <c r="F7" s="87" t="s">
        <v>16</v>
      </c>
      <c r="G7" s="87" t="s">
        <v>15</v>
      </c>
      <c r="H7" s="87" t="s">
        <v>16</v>
      </c>
      <c r="I7" s="205"/>
      <c r="J7" s="205"/>
      <c r="K7" s="205"/>
      <c r="L7" s="229"/>
      <c r="M7" s="205"/>
      <c r="N7" s="205"/>
      <c r="O7" s="205"/>
      <c r="P7" s="205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5">
        <v>1</v>
      </c>
      <c r="B9" s="36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5">
        <v>2</v>
      </c>
      <c r="B10" s="36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5">
        <v>1</v>
      </c>
      <c r="B11" s="36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5">
        <v>4</v>
      </c>
      <c r="B12" s="36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5">
        <v>5</v>
      </c>
      <c r="B13" s="36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5">
        <v>2</v>
      </c>
      <c r="B14" s="36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5">
        <v>3</v>
      </c>
      <c r="B15" s="36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5">
        <v>8</v>
      </c>
      <c r="B16" s="36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5">
        <v>9</v>
      </c>
      <c r="B17" s="36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5">
        <v>4</v>
      </c>
      <c r="B18" s="36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5">
        <v>5</v>
      </c>
      <c r="B19" s="36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33">
      <c r="A20" s="79">
        <v>1</v>
      </c>
      <c r="B20" s="40" t="s">
        <v>65</v>
      </c>
      <c r="C20" s="80">
        <v>8.2</v>
      </c>
      <c r="D20" s="80">
        <v>8.2</v>
      </c>
      <c r="E20" s="48">
        <v>7.59</v>
      </c>
      <c r="F20" s="80">
        <v>17.25</v>
      </c>
      <c r="G20" s="41">
        <v>0</v>
      </c>
      <c r="H20" s="41">
        <v>0</v>
      </c>
      <c r="I20" s="43">
        <v>9.11</v>
      </c>
      <c r="J20" s="41">
        <v>64.23</v>
      </c>
      <c r="K20" s="44">
        <v>42804</v>
      </c>
      <c r="L20" s="45" t="s">
        <v>108</v>
      </c>
      <c r="M20" s="41">
        <v>20.7</v>
      </c>
      <c r="N20" s="46">
        <v>100</v>
      </c>
      <c r="O20" s="46">
        <v>100</v>
      </c>
      <c r="P20" s="46">
        <v>100</v>
      </c>
    </row>
    <row r="21" spans="1:16" ht="66.75" customHeight="1">
      <c r="A21" s="79">
        <v>2</v>
      </c>
      <c r="B21" s="40" t="s">
        <v>79</v>
      </c>
      <c r="C21" s="41">
        <v>6.45</v>
      </c>
      <c r="D21" s="41">
        <v>6.45</v>
      </c>
      <c r="E21" s="41">
        <v>8.88</v>
      </c>
      <c r="F21" s="41">
        <v>8.88</v>
      </c>
      <c r="G21" s="41">
        <v>0.44</v>
      </c>
      <c r="H21" s="41">
        <v>1.33</v>
      </c>
      <c r="I21" s="43">
        <v>11.29</v>
      </c>
      <c r="J21" s="41">
        <v>64.37</v>
      </c>
      <c r="K21" s="45">
        <v>43112</v>
      </c>
      <c r="L21" s="44" t="s">
        <v>136</v>
      </c>
      <c r="M21" s="80">
        <v>15.29</v>
      </c>
      <c r="N21" s="49">
        <f>(E21+G21)/C21*100</f>
        <v>144.49612403100775</v>
      </c>
      <c r="O21" s="49">
        <f>(F21+H21)/D21*100</f>
        <v>158.29457364341087</v>
      </c>
      <c r="P21" s="49">
        <f>7.203/D21*100</f>
        <v>111.67441860465117</v>
      </c>
    </row>
    <row r="22" spans="1:16" ht="45" customHeight="1">
      <c r="A22" s="79">
        <v>3</v>
      </c>
      <c r="B22" s="40" t="s">
        <v>62</v>
      </c>
      <c r="C22" s="93">
        <v>11.1</v>
      </c>
      <c r="D22" s="93">
        <v>11.1</v>
      </c>
      <c r="E22" s="93">
        <v>9.79</v>
      </c>
      <c r="F22" s="93">
        <v>9.79</v>
      </c>
      <c r="G22" s="79">
        <v>0</v>
      </c>
      <c r="H22" s="79">
        <v>0</v>
      </c>
      <c r="I22" s="93">
        <v>11.75</v>
      </c>
      <c r="J22" s="93">
        <v>67.87</v>
      </c>
      <c r="K22" s="157">
        <v>43101</v>
      </c>
      <c r="L22" s="158" t="s">
        <v>129</v>
      </c>
      <c r="M22" s="93">
        <v>11.75</v>
      </c>
      <c r="N22" s="49">
        <f>(E22+G22)/C22*100</f>
        <v>88.1981981981982</v>
      </c>
      <c r="O22" s="47">
        <v>91.6</v>
      </c>
      <c r="P22" s="46">
        <f>(O22+N22)/2</f>
        <v>89.89909909909909</v>
      </c>
    </row>
    <row r="23" spans="1:16" ht="33">
      <c r="A23" s="79">
        <v>4</v>
      </c>
      <c r="B23" s="40" t="s">
        <v>70</v>
      </c>
      <c r="C23" s="93">
        <v>10.25</v>
      </c>
      <c r="D23" s="93">
        <v>10.25</v>
      </c>
      <c r="E23" s="93">
        <v>6.04</v>
      </c>
      <c r="F23" s="93">
        <v>6.04</v>
      </c>
      <c r="G23" s="159">
        <v>0</v>
      </c>
      <c r="H23" s="159">
        <v>0</v>
      </c>
      <c r="I23" s="159">
        <v>11.02</v>
      </c>
      <c r="J23" s="159">
        <v>70.42</v>
      </c>
      <c r="K23" s="160">
        <v>42870</v>
      </c>
      <c r="L23" s="45" t="s">
        <v>128</v>
      </c>
      <c r="M23" s="159">
        <v>11.02</v>
      </c>
      <c r="N23" s="47">
        <f aca="true" t="shared" si="3" ref="N23:N34">I23/1.2/C23*100</f>
        <v>89.59349593495935</v>
      </c>
      <c r="O23" s="47">
        <v>89.5</v>
      </c>
      <c r="P23" s="46">
        <f>(O23+N23)/2</f>
        <v>89.54674796747967</v>
      </c>
    </row>
    <row r="24" spans="1:16" ht="48" customHeight="1">
      <c r="A24" s="193">
        <v>5</v>
      </c>
      <c r="B24" s="245" t="s">
        <v>103</v>
      </c>
      <c r="C24" s="246">
        <v>11.65</v>
      </c>
      <c r="D24" s="246">
        <v>11.65</v>
      </c>
      <c r="E24" s="245">
        <v>10.7</v>
      </c>
      <c r="F24" s="245">
        <v>10.26</v>
      </c>
      <c r="G24" s="245">
        <v>1.99</v>
      </c>
      <c r="H24" s="245">
        <v>2.02</v>
      </c>
      <c r="I24" s="245">
        <v>15.23</v>
      </c>
      <c r="J24" s="245">
        <v>115.75</v>
      </c>
      <c r="K24" s="247">
        <v>43235</v>
      </c>
      <c r="L24" s="247" t="s">
        <v>176</v>
      </c>
      <c r="M24" s="245">
        <v>14.74</v>
      </c>
      <c r="N24" s="47">
        <f t="shared" si="3"/>
        <v>108.94134477825466</v>
      </c>
      <c r="O24" s="47">
        <v>103.4</v>
      </c>
      <c r="P24" s="46">
        <v>93.2</v>
      </c>
    </row>
    <row r="25" spans="1:16" ht="59.25" customHeight="1">
      <c r="A25" s="41">
        <v>6</v>
      </c>
      <c r="B25" s="40" t="s">
        <v>63</v>
      </c>
      <c r="C25" s="161">
        <v>15.7</v>
      </c>
      <c r="D25" s="162">
        <v>15.7</v>
      </c>
      <c r="E25" s="162">
        <v>9.56</v>
      </c>
      <c r="F25" s="162">
        <v>9.56</v>
      </c>
      <c r="G25" s="162">
        <v>0.86</v>
      </c>
      <c r="H25" s="163">
        <v>6.11</v>
      </c>
      <c r="I25" s="164">
        <v>12.5</v>
      </c>
      <c r="J25" s="162">
        <v>71.25</v>
      </c>
      <c r="K25" s="165">
        <v>43101</v>
      </c>
      <c r="L25" s="80" t="s">
        <v>160</v>
      </c>
      <c r="M25" s="42">
        <v>18.8</v>
      </c>
      <c r="N25" s="47">
        <f t="shared" si="3"/>
        <v>66.34819532908706</v>
      </c>
      <c r="O25" s="47">
        <f>M25/1.2/D25*100</f>
        <v>99.78768577494694</v>
      </c>
      <c r="P25" s="93">
        <v>100</v>
      </c>
    </row>
    <row r="26" spans="1:18" ht="44.25" customHeight="1">
      <c r="A26" s="41">
        <v>7</v>
      </c>
      <c r="B26" s="55" t="s">
        <v>66</v>
      </c>
      <c r="C26" s="183" t="s">
        <v>142</v>
      </c>
      <c r="D26" s="183">
        <v>6.13</v>
      </c>
      <c r="E26" s="186" t="s">
        <v>143</v>
      </c>
      <c r="F26" s="183">
        <v>6.88</v>
      </c>
      <c r="G26" s="183">
        <v>0</v>
      </c>
      <c r="H26" s="183">
        <v>0</v>
      </c>
      <c r="I26" s="185" t="s">
        <v>144</v>
      </c>
      <c r="J26" s="184">
        <v>54.5</v>
      </c>
      <c r="K26" s="44">
        <v>43125</v>
      </c>
      <c r="L26" s="44" t="s">
        <v>133</v>
      </c>
      <c r="M26" s="48">
        <v>8.256</v>
      </c>
      <c r="N26" s="103">
        <v>100</v>
      </c>
      <c r="O26" s="103">
        <v>100</v>
      </c>
      <c r="P26" s="102">
        <v>100</v>
      </c>
      <c r="Q26" s="37"/>
      <c r="R26" s="37"/>
    </row>
    <row r="27" spans="1:16" ht="33">
      <c r="A27" s="41">
        <v>8</v>
      </c>
      <c r="B27" s="104" t="s">
        <v>76</v>
      </c>
      <c r="C27" s="166">
        <v>6.77</v>
      </c>
      <c r="D27" s="166">
        <v>10.15</v>
      </c>
      <c r="E27" s="167">
        <v>10.11</v>
      </c>
      <c r="F27" s="80">
        <v>10.11</v>
      </c>
      <c r="G27" s="80">
        <v>0.3</v>
      </c>
      <c r="H27" s="80">
        <v>5.05</v>
      </c>
      <c r="I27" s="80">
        <v>12.49</v>
      </c>
      <c r="J27" s="80">
        <v>67.45</v>
      </c>
      <c r="K27" s="44">
        <v>42552</v>
      </c>
      <c r="L27" s="44" t="s">
        <v>106</v>
      </c>
      <c r="M27" s="80">
        <v>18.19</v>
      </c>
      <c r="N27" s="47">
        <f t="shared" si="3"/>
        <v>153.74199901526342</v>
      </c>
      <c r="O27" s="47">
        <f>M27/1.2/D27*100</f>
        <v>149.3431855500821</v>
      </c>
      <c r="P27" s="166">
        <v>75</v>
      </c>
    </row>
    <row r="28" spans="1:16" ht="33">
      <c r="A28" s="41">
        <v>9</v>
      </c>
      <c r="B28" s="55" t="s">
        <v>80</v>
      </c>
      <c r="C28" s="81">
        <v>14.58</v>
      </c>
      <c r="D28" s="81">
        <v>14.58</v>
      </c>
      <c r="E28" s="41">
        <v>17.3</v>
      </c>
      <c r="F28" s="41">
        <v>25.4</v>
      </c>
      <c r="G28" s="41">
        <v>0</v>
      </c>
      <c r="H28" s="41">
        <v>0</v>
      </c>
      <c r="I28" s="41">
        <v>20.76</v>
      </c>
      <c r="J28" s="41">
        <v>0</v>
      </c>
      <c r="K28" s="45">
        <v>43191</v>
      </c>
      <c r="L28" s="16" t="s">
        <v>156</v>
      </c>
      <c r="M28" s="41">
        <v>31.68</v>
      </c>
      <c r="N28" s="47">
        <f t="shared" si="3"/>
        <v>118.65569272976681</v>
      </c>
      <c r="O28" s="47">
        <v>88</v>
      </c>
      <c r="P28" s="41">
        <v>94.7</v>
      </c>
    </row>
    <row r="29" spans="1:16" ht="71.25" customHeight="1">
      <c r="A29" s="41">
        <v>10</v>
      </c>
      <c r="B29" s="55" t="s">
        <v>83</v>
      </c>
      <c r="C29" s="42">
        <v>16.37</v>
      </c>
      <c r="D29" s="42">
        <v>16.37</v>
      </c>
      <c r="E29" s="42">
        <v>27.52</v>
      </c>
      <c r="F29" s="42">
        <v>27.52</v>
      </c>
      <c r="G29" s="42">
        <v>0</v>
      </c>
      <c r="H29" s="42">
        <v>0</v>
      </c>
      <c r="I29" s="48">
        <v>8</v>
      </c>
      <c r="J29" s="42" t="s">
        <v>89</v>
      </c>
      <c r="K29" s="44">
        <v>42092</v>
      </c>
      <c r="L29" s="45" t="s">
        <v>145</v>
      </c>
      <c r="M29" s="42">
        <v>15.82</v>
      </c>
      <c r="N29" s="47">
        <f t="shared" si="3"/>
        <v>40.72490327835471</v>
      </c>
      <c r="O29" s="47">
        <v>51</v>
      </c>
      <c r="P29" s="47">
        <v>34.3</v>
      </c>
    </row>
    <row r="30" spans="1:16" ht="33">
      <c r="A30" s="41">
        <v>11</v>
      </c>
      <c r="B30" s="40" t="s">
        <v>87</v>
      </c>
      <c r="C30" s="42">
        <v>18.48</v>
      </c>
      <c r="D30" s="42">
        <v>18.48</v>
      </c>
      <c r="E30" s="42">
        <v>0</v>
      </c>
      <c r="F30" s="42">
        <v>0</v>
      </c>
      <c r="G30" s="42">
        <v>0</v>
      </c>
      <c r="H30" s="42">
        <v>0</v>
      </c>
      <c r="I30" s="48">
        <v>11.01</v>
      </c>
      <c r="J30" s="42">
        <v>66.06</v>
      </c>
      <c r="K30" s="44">
        <v>43221</v>
      </c>
      <c r="L30" s="45" t="s">
        <v>170</v>
      </c>
      <c r="M30" s="42">
        <v>16.02</v>
      </c>
      <c r="N30" s="47">
        <f t="shared" si="3"/>
        <v>49.6482683982684</v>
      </c>
      <c r="O30" s="47">
        <v>57</v>
      </c>
      <c r="P30" s="47">
        <v>47</v>
      </c>
    </row>
    <row r="31" spans="1:16" ht="50.25" customHeight="1">
      <c r="A31" s="41">
        <v>12</v>
      </c>
      <c r="B31" s="40" t="s">
        <v>111</v>
      </c>
      <c r="C31" s="191">
        <v>10.102</v>
      </c>
      <c r="D31" s="191">
        <v>10.102</v>
      </c>
      <c r="E31" s="191">
        <v>10.8327</v>
      </c>
      <c r="F31" s="191">
        <v>10.8327</v>
      </c>
      <c r="G31" s="191">
        <v>0.7581</v>
      </c>
      <c r="H31" s="191">
        <v>0.7581</v>
      </c>
      <c r="I31" s="191">
        <v>12.17</v>
      </c>
      <c r="J31" s="191">
        <v>66.63</v>
      </c>
      <c r="K31" s="192">
        <v>43101</v>
      </c>
      <c r="L31" s="191" t="s">
        <v>137</v>
      </c>
      <c r="M31" s="191">
        <v>12.17</v>
      </c>
      <c r="N31" s="152">
        <f>I31/C31*100</f>
        <v>120.47119382300535</v>
      </c>
      <c r="O31" s="152">
        <f>M31/D31*100</f>
        <v>120.47119382300535</v>
      </c>
      <c r="P31" s="152">
        <f>E31*107%/C31*100</f>
        <v>114.73954662443082</v>
      </c>
    </row>
    <row r="32" spans="1:17" ht="33" customHeight="1">
      <c r="A32" s="41">
        <v>13</v>
      </c>
      <c r="B32" s="40" t="s">
        <v>75</v>
      </c>
      <c r="C32" s="42">
        <v>21.44</v>
      </c>
      <c r="D32" s="42">
        <v>21.44</v>
      </c>
      <c r="E32" s="42">
        <v>0</v>
      </c>
      <c r="F32" s="42">
        <v>0</v>
      </c>
      <c r="G32" s="42" t="s">
        <v>88</v>
      </c>
      <c r="H32" s="42" t="s">
        <v>88</v>
      </c>
      <c r="I32" s="48">
        <v>18</v>
      </c>
      <c r="J32" s="42">
        <v>72</v>
      </c>
      <c r="K32" s="54">
        <v>42838</v>
      </c>
      <c r="L32" s="187" t="s">
        <v>146</v>
      </c>
      <c r="M32" s="49">
        <v>20.48</v>
      </c>
      <c r="N32" s="152">
        <f>I32/C32*100</f>
        <v>83.955223880597</v>
      </c>
      <c r="O32" s="152">
        <f>M32/D32*100</f>
        <v>95.52238805970148</v>
      </c>
      <c r="P32" s="152">
        <f>E32*107%/C32*100</f>
        <v>0</v>
      </c>
      <c r="Q32" s="38"/>
    </row>
    <row r="33" spans="1:16" ht="42" customHeight="1">
      <c r="A33" s="41">
        <v>14</v>
      </c>
      <c r="B33" s="40" t="s">
        <v>86</v>
      </c>
      <c r="C33" s="168">
        <v>29.35</v>
      </c>
      <c r="D33" s="168">
        <v>29.35</v>
      </c>
      <c r="E33" s="168">
        <v>17.61</v>
      </c>
      <c r="F33" s="168">
        <v>17.61</v>
      </c>
      <c r="G33" s="168">
        <v>0</v>
      </c>
      <c r="H33" s="168">
        <v>0</v>
      </c>
      <c r="I33" s="168">
        <v>7</v>
      </c>
      <c r="J33" s="168">
        <v>32.2</v>
      </c>
      <c r="K33" s="169">
        <v>42217</v>
      </c>
      <c r="L33" s="170" t="s">
        <v>104</v>
      </c>
      <c r="M33" s="168">
        <v>56.47</v>
      </c>
      <c r="N33" s="47">
        <v>61.7</v>
      </c>
      <c r="O33" s="47">
        <v>61.7</v>
      </c>
      <c r="P33" s="152">
        <v>61.7</v>
      </c>
    </row>
    <row r="34" spans="1:16" ht="40.5" customHeight="1">
      <c r="A34" s="41">
        <v>15</v>
      </c>
      <c r="B34" s="55" t="s">
        <v>113</v>
      </c>
      <c r="C34" s="41">
        <v>20.55</v>
      </c>
      <c r="D34" s="41" t="s">
        <v>77</v>
      </c>
      <c r="E34" s="41">
        <v>10.65</v>
      </c>
      <c r="F34" s="41" t="s">
        <v>77</v>
      </c>
      <c r="G34" s="41" t="s">
        <v>77</v>
      </c>
      <c r="H34" s="41" t="s">
        <v>77</v>
      </c>
      <c r="I34" s="41">
        <v>12.83</v>
      </c>
      <c r="J34" s="41">
        <v>46.15</v>
      </c>
      <c r="K34" s="45">
        <v>42795</v>
      </c>
      <c r="L34" s="45" t="s">
        <v>114</v>
      </c>
      <c r="M34" s="41">
        <v>0</v>
      </c>
      <c r="N34" s="47">
        <f t="shared" si="3"/>
        <v>52.02757502027575</v>
      </c>
      <c r="O34" s="47">
        <v>0</v>
      </c>
      <c r="P34" s="152">
        <f>E34*107%/C34*100</f>
        <v>55.45255474452555</v>
      </c>
    </row>
    <row r="35" spans="1:20" ht="76.5" customHeigh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2"/>
    </row>
    <row r="36" spans="1:16" ht="15.75">
      <c r="A36" s="3"/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  <c r="O36" s="3"/>
      <c r="P36" s="3"/>
    </row>
    <row r="37" spans="2:9" ht="15.75">
      <c r="B37" s="78"/>
      <c r="C37" s="78"/>
      <c r="D37" s="78"/>
      <c r="E37" s="78"/>
      <c r="F37" s="78"/>
      <c r="G37" s="78"/>
      <c r="H37" s="78"/>
      <c r="I37" s="78"/>
    </row>
  </sheetData>
  <mergeCells count="20"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view="pageBreakPreview" zoomScale="75" zoomScaleNormal="75" zoomScaleSheetLayoutView="75" workbookViewId="0" topLeftCell="A2">
      <selection activeCell="A19" sqref="A19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33"/>
      <c r="O1" s="233"/>
      <c r="P1" s="233"/>
      <c r="Q1" s="233"/>
    </row>
    <row r="2" spans="2:20" ht="39" customHeight="1">
      <c r="B2" s="240" t="s">
        <v>165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5.25" customHeight="1">
      <c r="A4" s="237"/>
      <c r="B4" s="237" t="s">
        <v>0</v>
      </c>
      <c r="C4" s="238" t="s">
        <v>29</v>
      </c>
      <c r="D4" s="237" t="s">
        <v>30</v>
      </c>
      <c r="E4" s="237"/>
      <c r="F4" s="237"/>
      <c r="G4" s="237"/>
      <c r="H4" s="237"/>
      <c r="I4" s="239" t="s">
        <v>31</v>
      </c>
      <c r="J4" s="239"/>
      <c r="K4" s="239"/>
      <c r="L4" s="239"/>
      <c r="M4" s="239"/>
      <c r="N4" s="239"/>
      <c r="O4" s="238" t="s">
        <v>32</v>
      </c>
      <c r="P4" s="237" t="s">
        <v>33</v>
      </c>
      <c r="Q4" s="237"/>
    </row>
    <row r="5" spans="1:17" ht="157.5" customHeight="1">
      <c r="A5" s="237"/>
      <c r="B5" s="237"/>
      <c r="C5" s="238"/>
      <c r="D5" s="39" t="s">
        <v>34</v>
      </c>
      <c r="E5" s="39" t="s">
        <v>35</v>
      </c>
      <c r="F5" s="39" t="s">
        <v>36</v>
      </c>
      <c r="G5" s="39" t="s">
        <v>37</v>
      </c>
      <c r="H5" s="39" t="s">
        <v>38</v>
      </c>
      <c r="I5" s="39" t="s">
        <v>34</v>
      </c>
      <c r="J5" s="39" t="s">
        <v>39</v>
      </c>
      <c r="K5" s="39" t="s">
        <v>36</v>
      </c>
      <c r="L5" s="39" t="s">
        <v>37</v>
      </c>
      <c r="M5" s="39" t="s">
        <v>40</v>
      </c>
      <c r="N5" s="52" t="s">
        <v>96</v>
      </c>
      <c r="O5" s="238"/>
      <c r="P5" s="39" t="s">
        <v>41</v>
      </c>
      <c r="Q5" s="39" t="s">
        <v>42</v>
      </c>
    </row>
    <row r="6" spans="1:18" ht="18" customHeight="1">
      <c r="A6" s="41"/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/>
      <c r="N6" s="41">
        <v>12</v>
      </c>
      <c r="O6" s="41">
        <v>13</v>
      </c>
      <c r="P6" s="41">
        <v>14</v>
      </c>
      <c r="Q6" s="41">
        <v>15</v>
      </c>
      <c r="R6" s="3"/>
    </row>
    <row r="7" spans="1:20" ht="61.5" customHeight="1">
      <c r="A7" s="82">
        <v>1</v>
      </c>
      <c r="B7" s="53" t="s">
        <v>61</v>
      </c>
      <c r="C7" s="79">
        <v>1.3</v>
      </c>
      <c r="D7" s="79">
        <v>2.49</v>
      </c>
      <c r="E7" s="79">
        <v>1.92</v>
      </c>
      <c r="F7" s="79">
        <v>1.29</v>
      </c>
      <c r="G7" s="79">
        <v>0.18</v>
      </c>
      <c r="H7" s="79">
        <v>1.56</v>
      </c>
      <c r="I7" s="79">
        <v>2.99</v>
      </c>
      <c r="J7" s="79">
        <v>2.3</v>
      </c>
      <c r="K7" s="79">
        <v>1.55</v>
      </c>
      <c r="L7" s="79">
        <v>0.22</v>
      </c>
      <c r="M7" s="54">
        <v>42804</v>
      </c>
      <c r="N7" s="45" t="s">
        <v>108</v>
      </c>
      <c r="O7" s="93">
        <v>1.87</v>
      </c>
      <c r="P7" s="152">
        <v>83.1</v>
      </c>
      <c r="Q7" s="153">
        <v>100</v>
      </c>
      <c r="R7" s="10"/>
      <c r="S7" s="10"/>
      <c r="T7" s="10"/>
    </row>
    <row r="8" spans="1:20" ht="49.5">
      <c r="A8" s="82">
        <v>2</v>
      </c>
      <c r="B8" s="53" t="s">
        <v>107</v>
      </c>
      <c r="C8" s="79">
        <v>1.7</v>
      </c>
      <c r="D8" s="79" t="s">
        <v>77</v>
      </c>
      <c r="E8" s="79">
        <v>1.7</v>
      </c>
      <c r="F8" s="79" t="s">
        <v>77</v>
      </c>
      <c r="G8" s="79">
        <v>0.34</v>
      </c>
      <c r="H8" s="79" t="s">
        <v>77</v>
      </c>
      <c r="I8" s="79" t="s">
        <v>77</v>
      </c>
      <c r="J8" s="79">
        <v>2.04</v>
      </c>
      <c r="K8" s="79" t="s">
        <v>77</v>
      </c>
      <c r="L8" s="79">
        <v>0.36</v>
      </c>
      <c r="M8" s="54" t="s">
        <v>147</v>
      </c>
      <c r="N8" s="80" t="s">
        <v>148</v>
      </c>
      <c r="O8" s="93">
        <v>0.9</v>
      </c>
      <c r="P8" s="152">
        <f>O8/1.2/C8*100</f>
        <v>44.11764705882353</v>
      </c>
      <c r="Q8" s="79">
        <v>88</v>
      </c>
      <c r="R8" s="10"/>
      <c r="S8" s="10"/>
      <c r="T8" s="10"/>
    </row>
    <row r="9" spans="1:20" ht="66">
      <c r="A9" s="82">
        <v>3</v>
      </c>
      <c r="B9" s="53" t="s">
        <v>70</v>
      </c>
      <c r="C9" s="171">
        <v>2.7</v>
      </c>
      <c r="D9" s="35"/>
      <c r="E9" s="171">
        <v>1.87</v>
      </c>
      <c r="F9" s="171">
        <v>1.41</v>
      </c>
      <c r="G9" s="35"/>
      <c r="H9" s="171">
        <v>1.8</v>
      </c>
      <c r="I9" s="35"/>
      <c r="J9" s="172">
        <v>2.24</v>
      </c>
      <c r="K9" s="172">
        <v>0.99</v>
      </c>
      <c r="L9" s="35"/>
      <c r="M9" s="173">
        <v>42887</v>
      </c>
      <c r="N9" s="174" t="s">
        <v>118</v>
      </c>
      <c r="O9" s="79">
        <v>1.8</v>
      </c>
      <c r="P9" s="152">
        <f>O9/1.2/C9*100</f>
        <v>55.55555555555555</v>
      </c>
      <c r="Q9" s="152">
        <f>O9/C9</f>
        <v>0.6666666666666666</v>
      </c>
      <c r="R9" s="10"/>
      <c r="S9" s="10"/>
      <c r="T9" s="10"/>
    </row>
    <row r="10" spans="1:20" s="13" customFormat="1" ht="66">
      <c r="A10" s="41">
        <v>4</v>
      </c>
      <c r="B10" s="40" t="s">
        <v>81</v>
      </c>
      <c r="C10" s="175">
        <v>1.3901</v>
      </c>
      <c r="D10" s="175">
        <v>1.9677</v>
      </c>
      <c r="E10" s="175">
        <v>2.181</v>
      </c>
      <c r="F10" s="175" t="s">
        <v>77</v>
      </c>
      <c r="G10" s="175">
        <v>2.381</v>
      </c>
      <c r="H10" s="175">
        <v>2.177</v>
      </c>
      <c r="I10" s="175">
        <v>2.5576</v>
      </c>
      <c r="J10" s="175">
        <v>2.5743</v>
      </c>
      <c r="K10" s="175" t="s">
        <v>77</v>
      </c>
      <c r="L10" s="175">
        <v>0</v>
      </c>
      <c r="M10" s="174">
        <v>42887</v>
      </c>
      <c r="N10" s="174" t="s">
        <v>118</v>
      </c>
      <c r="O10" s="175">
        <v>2.1772</v>
      </c>
      <c r="P10" s="152">
        <f>O10/1.2/C10*100</f>
        <v>130.51818813994197</v>
      </c>
      <c r="Q10" s="176">
        <v>90</v>
      </c>
      <c r="R10" s="14"/>
      <c r="S10" s="14"/>
      <c r="T10" s="14"/>
    </row>
    <row r="11" spans="1:20" s="13" customFormat="1" ht="45" customHeight="1">
      <c r="A11" s="41">
        <v>5</v>
      </c>
      <c r="B11" s="40" t="s">
        <v>84</v>
      </c>
      <c r="C11" s="42">
        <v>1.4</v>
      </c>
      <c r="D11" s="41">
        <v>2.25</v>
      </c>
      <c r="E11" s="41">
        <v>2.16</v>
      </c>
      <c r="F11" s="41">
        <v>1.5</v>
      </c>
      <c r="G11" s="41">
        <v>0</v>
      </c>
      <c r="H11" s="42">
        <v>2.3</v>
      </c>
      <c r="I11" s="41">
        <v>3.86</v>
      </c>
      <c r="J11" s="41">
        <v>3.28</v>
      </c>
      <c r="K11" s="41">
        <v>2.57</v>
      </c>
      <c r="L11" s="41">
        <v>0</v>
      </c>
      <c r="M11" s="54">
        <v>43009</v>
      </c>
      <c r="N11" s="44" t="s">
        <v>130</v>
      </c>
      <c r="O11" s="41">
        <v>2.75</v>
      </c>
      <c r="P11" s="47">
        <f>O11/H11*100</f>
        <v>119.56521739130437</v>
      </c>
      <c r="Q11" s="176">
        <v>80</v>
      </c>
      <c r="R11" s="14"/>
      <c r="S11" s="14"/>
      <c r="T11" s="14"/>
    </row>
    <row r="12" spans="1:20" ht="1.5" customHeight="1" hidden="1">
      <c r="A12" s="41"/>
      <c r="B12" s="55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54"/>
      <c r="N12" s="54"/>
      <c r="O12" s="93"/>
      <c r="P12" s="152"/>
      <c r="Q12" s="176"/>
      <c r="R12" s="10"/>
      <c r="S12" s="10"/>
      <c r="T12" s="10"/>
    </row>
    <row r="13" spans="1:20" ht="66">
      <c r="A13" s="41">
        <v>6</v>
      </c>
      <c r="B13" s="55" t="s">
        <v>67</v>
      </c>
      <c r="C13" s="41">
        <v>1.06</v>
      </c>
      <c r="D13" s="41">
        <v>2.7</v>
      </c>
      <c r="E13" s="41">
        <v>2.4</v>
      </c>
      <c r="F13" s="41">
        <v>1.8</v>
      </c>
      <c r="G13" s="41">
        <v>0.4</v>
      </c>
      <c r="H13" s="41">
        <v>1.1242</v>
      </c>
      <c r="I13" s="41">
        <v>2.7</v>
      </c>
      <c r="J13" s="41">
        <v>2.4</v>
      </c>
      <c r="K13" s="41">
        <v>1.8</v>
      </c>
      <c r="L13" s="41">
        <v>0.3823</v>
      </c>
      <c r="M13" s="45">
        <v>42993</v>
      </c>
      <c r="N13" s="45" t="s">
        <v>116</v>
      </c>
      <c r="O13" s="93">
        <v>1.9</v>
      </c>
      <c r="P13" s="152">
        <f>O13/1.2/C13*100</f>
        <v>149.3710691823899</v>
      </c>
      <c r="Q13" s="176">
        <v>80</v>
      </c>
      <c r="R13" s="10"/>
      <c r="S13" s="10"/>
      <c r="T13" s="10"/>
    </row>
    <row r="14" spans="1:20" ht="49.5">
      <c r="A14" s="41">
        <v>7</v>
      </c>
      <c r="B14" s="55" t="s">
        <v>76</v>
      </c>
      <c r="C14" s="80">
        <v>3.12</v>
      </c>
      <c r="D14" s="80" t="s">
        <v>77</v>
      </c>
      <c r="E14" s="80">
        <v>0.75</v>
      </c>
      <c r="F14" s="80" t="s">
        <v>77</v>
      </c>
      <c r="G14" s="80" t="s">
        <v>77</v>
      </c>
      <c r="H14" s="80">
        <v>0.75</v>
      </c>
      <c r="I14" s="80" t="s">
        <v>77</v>
      </c>
      <c r="J14" s="80">
        <v>0.9</v>
      </c>
      <c r="K14" s="80" t="s">
        <v>77</v>
      </c>
      <c r="L14" s="80" t="s">
        <v>77</v>
      </c>
      <c r="M14" s="44">
        <v>40333</v>
      </c>
      <c r="N14" s="44" t="s">
        <v>97</v>
      </c>
      <c r="O14" s="80">
        <v>0.75</v>
      </c>
      <c r="P14" s="152">
        <v>24</v>
      </c>
      <c r="Q14" s="176">
        <v>24</v>
      </c>
      <c r="R14" s="10"/>
      <c r="S14" s="10"/>
      <c r="T14" s="10"/>
    </row>
    <row r="15" spans="1:20" s="34" customFormat="1" ht="53.25" customHeight="1">
      <c r="A15" s="41">
        <v>8</v>
      </c>
      <c r="B15" s="55" t="s">
        <v>99</v>
      </c>
      <c r="C15" s="41">
        <v>3.2</v>
      </c>
      <c r="D15" s="41">
        <v>0</v>
      </c>
      <c r="E15" s="41">
        <v>3.9</v>
      </c>
      <c r="F15" s="41">
        <v>0</v>
      </c>
      <c r="G15" s="41">
        <v>1.9</v>
      </c>
      <c r="H15" s="41">
        <v>3.1</v>
      </c>
      <c r="I15" s="41">
        <v>0</v>
      </c>
      <c r="J15" s="41">
        <v>3.63</v>
      </c>
      <c r="K15" s="41">
        <v>0</v>
      </c>
      <c r="L15" s="41">
        <v>2</v>
      </c>
      <c r="M15" s="45">
        <v>42826</v>
      </c>
      <c r="N15" s="45" t="s">
        <v>120</v>
      </c>
      <c r="O15" s="93">
        <v>2.45</v>
      </c>
      <c r="P15" s="152">
        <f>O15/1.2/C15*100</f>
        <v>63.802083333333336</v>
      </c>
      <c r="Q15" s="176">
        <v>80</v>
      </c>
      <c r="R15" s="10"/>
      <c r="S15" s="10"/>
      <c r="T15" s="10"/>
    </row>
    <row r="16" spans="1:20" ht="18.75" hidden="1">
      <c r="A16" s="41"/>
      <c r="B16" s="5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4"/>
      <c r="N16" s="44"/>
      <c r="O16" s="93"/>
      <c r="P16" s="152"/>
      <c r="Q16" s="176"/>
      <c r="R16" s="10"/>
      <c r="S16" s="10"/>
      <c r="T16" s="10"/>
    </row>
    <row r="17" spans="1:20" ht="59.25" customHeight="1">
      <c r="A17" s="41">
        <v>10</v>
      </c>
      <c r="B17" s="40" t="s">
        <v>79</v>
      </c>
      <c r="C17" s="48">
        <v>2.83</v>
      </c>
      <c r="D17" s="80" t="s">
        <v>77</v>
      </c>
      <c r="E17" s="80">
        <v>2.48</v>
      </c>
      <c r="F17" s="80">
        <v>0</v>
      </c>
      <c r="G17" s="80" t="s">
        <v>77</v>
      </c>
      <c r="H17" s="80">
        <v>2.48</v>
      </c>
      <c r="I17" s="80" t="s">
        <v>77</v>
      </c>
      <c r="J17" s="80">
        <v>2.48</v>
      </c>
      <c r="K17" s="80"/>
      <c r="L17" s="80" t="s">
        <v>77</v>
      </c>
      <c r="M17" s="44">
        <v>43196</v>
      </c>
      <c r="N17" s="44" t="s">
        <v>161</v>
      </c>
      <c r="O17" s="80">
        <v>2.48</v>
      </c>
      <c r="P17" s="49">
        <v>100</v>
      </c>
      <c r="Q17" s="49">
        <f>H17/C17*100</f>
        <v>87.63250883392226</v>
      </c>
      <c r="R17" s="10"/>
      <c r="S17" s="10"/>
      <c r="T17" s="10"/>
    </row>
    <row r="18" spans="1:20" ht="45.75" customHeight="1" hidden="1">
      <c r="A18" s="41"/>
      <c r="B18" s="55"/>
      <c r="C18" s="79"/>
      <c r="D18" s="79"/>
      <c r="E18" s="79"/>
      <c r="F18" s="79"/>
      <c r="G18" s="79"/>
      <c r="H18" s="79"/>
      <c r="I18" s="79"/>
      <c r="J18" s="79"/>
      <c r="K18" s="177"/>
      <c r="L18" s="177"/>
      <c r="M18" s="54"/>
      <c r="N18" s="44"/>
      <c r="O18" s="93"/>
      <c r="P18" s="152"/>
      <c r="Q18" s="79"/>
      <c r="R18" s="10"/>
      <c r="S18" s="10"/>
      <c r="T18" s="10"/>
    </row>
    <row r="19" spans="1:20" ht="46.5" customHeight="1">
      <c r="A19" s="41">
        <v>11</v>
      </c>
      <c r="B19" s="55" t="s">
        <v>74</v>
      </c>
      <c r="C19" s="41">
        <v>2.65</v>
      </c>
      <c r="D19" s="41">
        <v>0</v>
      </c>
      <c r="E19" s="41">
        <v>2.68</v>
      </c>
      <c r="F19" s="41">
        <v>2.32</v>
      </c>
      <c r="G19" s="41">
        <v>1.98</v>
      </c>
      <c r="H19" s="41">
        <v>1.99</v>
      </c>
      <c r="I19" s="41">
        <v>0</v>
      </c>
      <c r="J19" s="41">
        <v>3.21</v>
      </c>
      <c r="K19" s="41">
        <v>2.78</v>
      </c>
      <c r="L19" s="41">
        <v>2.3</v>
      </c>
      <c r="M19" s="45">
        <v>43252</v>
      </c>
      <c r="N19" s="44" t="s">
        <v>166</v>
      </c>
      <c r="O19" s="93">
        <v>1.99</v>
      </c>
      <c r="P19" s="152">
        <v>100</v>
      </c>
      <c r="Q19" s="176">
        <v>73</v>
      </c>
      <c r="R19" s="10"/>
      <c r="S19" s="10"/>
      <c r="T19" s="10"/>
    </row>
    <row r="20" spans="1:20" ht="33.75" customHeight="1">
      <c r="A20" s="41">
        <v>12</v>
      </c>
      <c r="B20" s="55" t="s">
        <v>113</v>
      </c>
      <c r="C20" s="41">
        <v>1.19</v>
      </c>
      <c r="D20" s="41" t="s">
        <v>77</v>
      </c>
      <c r="E20" s="41">
        <v>0.25</v>
      </c>
      <c r="F20" s="41" t="s">
        <v>77</v>
      </c>
      <c r="G20" s="41" t="s">
        <v>77</v>
      </c>
      <c r="H20" s="41">
        <v>0</v>
      </c>
      <c r="I20" s="41">
        <v>0</v>
      </c>
      <c r="J20" s="41">
        <v>0.3</v>
      </c>
      <c r="K20" s="41">
        <v>0</v>
      </c>
      <c r="L20" s="41">
        <v>0</v>
      </c>
      <c r="M20" s="45">
        <v>38991</v>
      </c>
      <c r="N20" s="45" t="s">
        <v>117</v>
      </c>
      <c r="O20" s="93">
        <v>0.25</v>
      </c>
      <c r="P20" s="152">
        <f>O20/1.2/C20*100</f>
        <v>17.50700280112045</v>
      </c>
      <c r="Q20" s="176">
        <v>20</v>
      </c>
      <c r="R20" s="12"/>
      <c r="S20" s="10"/>
      <c r="T20" s="10"/>
    </row>
    <row r="21" spans="1:21" ht="69.75" customHeight="1">
      <c r="A21" s="230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2018-02-01T11:22:58Z</cp:lastPrinted>
  <dcterms:created xsi:type="dcterms:W3CDTF">1996-10-08T23:32:33Z</dcterms:created>
  <dcterms:modified xsi:type="dcterms:W3CDTF">2018-08-21T10:47:27Z</dcterms:modified>
  <cp:category/>
  <cp:version/>
  <cp:contentType/>
  <cp:contentStatus/>
</cp:coreProperties>
</file>