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Тепло" sheetId="1" r:id="rId1"/>
    <sheet name="Вода" sheetId="2" r:id="rId2"/>
    <sheet name="Каналізація" sheetId="3" r:id="rId3"/>
    <sheet name="Житло" sheetId="4" r:id="rId4"/>
  </sheets>
  <definedNames>
    <definedName name="_xlnm.Print_Area" localSheetId="3">'Житло'!$A$1:$Q$21</definedName>
    <definedName name="_xlnm.Print_Area" localSheetId="2">'Каналізація'!$A$1:$P$34</definedName>
    <definedName name="_xlnm.Print_Area" localSheetId="0">'Тепло'!$A$2:$T$19</definedName>
  </definedNames>
  <calcPr fullCalcOnLoad="1"/>
</workbook>
</file>

<file path=xl/sharedStrings.xml><?xml version="1.0" encoding="utf-8"?>
<sst xmlns="http://schemas.openxmlformats.org/spreadsheetml/2006/main" count="336" uniqueCount="191">
  <si>
    <t>Населений пункт
Назва підприємства</t>
  </si>
  <si>
    <t>Фактична собівартість за останній звітний період (без ПДВ), грн/м куб.</t>
  </si>
  <si>
    <t>Розрахункові (планові) тарифи без ПДВ, грн/м куб.</t>
  </si>
  <si>
    <t>Затверджені  тарифи з ПДВ, грн.</t>
  </si>
  <si>
    <t xml:space="preserve">Рівень відшкодування,   %                            </t>
  </si>
  <si>
    <t>для населення</t>
  </si>
  <si>
    <t xml:space="preserve"> для комерційних споживачів, грн./м куб.</t>
  </si>
  <si>
    <t xml:space="preserve"> затвердженим тарифом для населення фактичної вартості  послуг для населення  </t>
  </si>
  <si>
    <t xml:space="preserve"> затвердженим тарифом для комерційних споживачів фактичної вартості  послуг для комерційних споживачів  </t>
  </si>
  <si>
    <t xml:space="preserve">середньозваженим тарифом (без ПДВ)  середньої фактичної собівартості послуг </t>
  </si>
  <si>
    <t>собівартість</t>
  </si>
  <si>
    <t>інвестиційна складова</t>
  </si>
  <si>
    <t>на 1 м куб стоків</t>
  </si>
  <si>
    <t xml:space="preserve">на 1 особу в місяць </t>
  </si>
  <si>
    <t>дата введення тарифу</t>
  </si>
  <si>
    <t>населення</t>
  </si>
  <si>
    <t>комерційні споживачі</t>
  </si>
  <si>
    <t>Фактична собівартість за останній звітний період (без ПДВ), грн/Гкал</t>
  </si>
  <si>
    <t>Розрахункові (планові) тарифи  без ПДВ, грн/Гкал</t>
  </si>
  <si>
    <t>Затверджені  тарифи з ПДВ</t>
  </si>
  <si>
    <t>тариф на теплову енергію для комерційних споживачів, грн./Гкал</t>
  </si>
  <si>
    <t xml:space="preserve">тариф на теплову енергію,
грн./Гкал </t>
  </si>
  <si>
    <t>тариф на опалення,
грн/м кв. площі</t>
  </si>
  <si>
    <t>тариф на гаряче водопостачання, грн.</t>
  </si>
  <si>
    <t xml:space="preserve">вид тарифу  (сезоний,
двоставковий, єдиний) </t>
  </si>
  <si>
    <t>розмір тарифу</t>
  </si>
  <si>
    <t>вид тарифу (підігрів, ГВП)</t>
  </si>
  <si>
    <t>на 1 м куб води</t>
  </si>
  <si>
    <t>на 1 особу в місяць</t>
  </si>
  <si>
    <t>Фактична середня собівартість за останній звітний період (без ПДВ), грн/м кв.</t>
  </si>
  <si>
    <t>Розрахункові (планові) тарифи  без ПДВ, грн/м кв.</t>
  </si>
  <si>
    <t>Затверджені  тарифи з ПДВ, грн./ м кв.</t>
  </si>
  <si>
    <t>Середньозважений затверджений тариф 
без ПДВ, грн./м кв.</t>
  </si>
  <si>
    <t xml:space="preserve">Рівень відшкодування середньозваженим затвердженим тарифом без ПДВ,   %                            </t>
  </si>
  <si>
    <t>7-9-ти поверхові будинки з ліфтом</t>
  </si>
  <si>
    <t>5-ти поверхові  будинки  благоустроєні без ліфта</t>
  </si>
  <si>
    <t>Частково благоустроєні будинки</t>
  </si>
  <si>
    <t>Неблагоустроєні будинки</t>
  </si>
  <si>
    <t>Середньозважений плановий тариф</t>
  </si>
  <si>
    <t>5-ти поверхові будинки  благоустроєні без ліфта</t>
  </si>
  <si>
    <t>Дата введення тарифів</t>
  </si>
  <si>
    <t>Середньозваженого планового тарифу</t>
  </si>
  <si>
    <t xml:space="preserve">фактичної середньої собівартості послуг </t>
  </si>
  <si>
    <t>режим водопостачання, год./добу</t>
  </si>
  <si>
    <t>Берислав ТКЕ</t>
  </si>
  <si>
    <t>Асканія - Нова БККП</t>
  </si>
  <si>
    <t>Берислав "Водоканал"</t>
  </si>
  <si>
    <t>Білозерка "Водограй"</t>
  </si>
  <si>
    <t>Генічеськ ВУВКГ</t>
  </si>
  <si>
    <t>Г. Пристань "Комунальник"</t>
  </si>
  <si>
    <t>Горностаївка ККП</t>
  </si>
  <si>
    <t>Казацький ККП</t>
  </si>
  <si>
    <t>Каланчак ККП</t>
  </si>
  <si>
    <t>Каховка "Водоканал"</t>
  </si>
  <si>
    <t>Новотроїцьк МККП</t>
  </si>
  <si>
    <t>Нова Каховка            "Міський водоканал"</t>
  </si>
  <si>
    <t>Нова Каховка            "Ольвія"</t>
  </si>
  <si>
    <t>Скадовськ "Очисні споруди"</t>
  </si>
  <si>
    <t>сезон</t>
  </si>
  <si>
    <t>9,89/7,07/4,47</t>
  </si>
  <si>
    <t>6,3/4,5/2,85</t>
  </si>
  <si>
    <t>МКП "Водне господарство"                 м. Скадовск</t>
  </si>
  <si>
    <t>КВУ "Каховводоканал" м.Каховка</t>
  </si>
  <si>
    <t xml:space="preserve"> ВУВКГ м.Геническ</t>
  </si>
  <si>
    <t>КВУ "Бериславводоканал" м.Берислав</t>
  </si>
  <si>
    <t>КПП смт Горностаївка</t>
  </si>
  <si>
    <t>МКП "Очисні споруди"        м.Скадовск</t>
  </si>
  <si>
    <t>МКП "ВУВКГ мХерсона"</t>
  </si>
  <si>
    <t>Казацький БККП</t>
  </si>
  <si>
    <t>Херсонські  житлові організації</t>
  </si>
  <si>
    <t>КП "Містеплокомуненрго" 
м. Гола Пристань</t>
  </si>
  <si>
    <t>МКП "Водограй"
смт Белозерка</t>
  </si>
  <si>
    <t>КП "Основа" м.Нова Каховка</t>
  </si>
  <si>
    <t xml:space="preserve">КП ВУВКГ м.Таврійськ </t>
  </si>
  <si>
    <t>МКП "Водне господарство"        
м. Скадовск</t>
  </si>
  <si>
    <t>КП "Основа" 
м.Нова Каховка</t>
  </si>
  <si>
    <t>КП "Міський водоканал"                 
м. Нова Каховка</t>
  </si>
  <si>
    <t>КП "Таврійське ЖЕУ" м.Таврійськ</t>
  </si>
  <si>
    <t>ТОВ "Чаплинський комунальник"</t>
  </si>
  <si>
    <t>ТОВ "Водоканал Асканія Нова"</t>
  </si>
  <si>
    <t>-</t>
  </si>
  <si>
    <t>Горностаївський ККП</t>
  </si>
  <si>
    <t xml:space="preserve">КП "Гопри водоканал"
м.Гола Пристань </t>
  </si>
  <si>
    <t>МКП "Водограй"
смт Білозерка</t>
  </si>
  <si>
    <t>КП "Новокаховська ЖЕУ"                 м. Нова Каховка</t>
  </si>
  <si>
    <t xml:space="preserve">смт Новотроїцьке ЖКП 
</t>
  </si>
  <si>
    <t>смт. Новотроїцьке ЖКП</t>
  </si>
  <si>
    <t>КП "Каховська керуюча компанія" м.Каховка</t>
  </si>
  <si>
    <t>ГВП</t>
  </si>
  <si>
    <t>Горностаївський КПП</t>
  </si>
  <si>
    <t>ККУП "ДЖЕРЕЛО" Каланчацької селищної ради</t>
  </si>
  <si>
    <t>___</t>
  </si>
  <si>
    <t xml:space="preserve">  --</t>
  </si>
  <si>
    <t xml:space="preserve">  ---</t>
  </si>
  <si>
    <t>45,60/43,20</t>
  </si>
  <si>
    <t>0,98/1,46</t>
  </si>
  <si>
    <t>0,82/1,22</t>
  </si>
  <si>
    <t>87,3/85,3</t>
  </si>
  <si>
    <t>дата та номер рішення уповноваженого органу (зазначити) про встановлення тарифу</t>
  </si>
  <si>
    <t>затверджена  норма споживання (холодна+гаряча вода), м куб</t>
  </si>
  <si>
    <t xml:space="preserve">МКП "Херсонтеплоенерго” м.Херсон                                             </t>
  </si>
  <si>
    <t>КП "Котельщик" м. Каховка</t>
  </si>
  <si>
    <t>КПТМ "Каховтеплокомуненерго" м.Каховка</t>
  </si>
  <si>
    <t xml:space="preserve">КП “Теплові мережи" 
м.Н.Каховка </t>
  </si>
  <si>
    <t>Дата та номер рішення уповноваженого органу (зазначити) про встановлення тарифів</t>
  </si>
  <si>
    <t>5,70*/     6,00**</t>
  </si>
  <si>
    <t>21.02.2015 №829 рішення Новотроїцької селищної ради</t>
  </si>
  <si>
    <t>21.02.2015 №828 рішення Новотроїцької селищної ради</t>
  </si>
  <si>
    <t>17.07.2012 №150 рішення Цюрупинської міськради</t>
  </si>
  <si>
    <t>31.05.2010 №464 рішення селищної ради Асканія Нова</t>
  </si>
  <si>
    <t xml:space="preserve">* 14  ст.  інші споживачі, * -при наявності засобів обліку води, ** при відсутності засобів обліку води, ГОРЯЧА вода по області  ВІДСУТНЯ, 8- норма на 1 людину без газу та з газовим опалюванням </t>
  </si>
  <si>
    <t>КП "Бериславська житлово-експлуатаційна контора №1" 
м.Берислав</t>
  </si>
  <si>
    <t>27.06.2006 №198 рішення Голопристанської міськради</t>
  </si>
  <si>
    <t>25.03.2011 №91 ршення виконкому Генічеської міської ради</t>
  </si>
  <si>
    <t>ЖКП смт Новотроїцьк</t>
  </si>
  <si>
    <t>10.02.2014 №648 рішення Новотроїцької міськради</t>
  </si>
  <si>
    <t>ГАРЯЧА ВОДА В ОБЛАСТІ ВІДСУТНЯ,     *-плановий тариф на послугу з централізованого опалення</t>
  </si>
  <si>
    <t>КП "Олешки-сервіс" ОМР</t>
  </si>
  <si>
    <t>ПП "Херсонтеплогенерація"</t>
  </si>
  <si>
    <t>КП "Міський водоканал", м.Нова Каховка</t>
  </si>
  <si>
    <t>10.07.2015 №102 Горностаївської селищної ради</t>
  </si>
  <si>
    <t xml:space="preserve">30.06.2016р №1210 НКРЕКП, 09.06.2016р №1086 НКРЕКП, 09.06.2016р №1101 НКРЕКП </t>
  </si>
  <si>
    <t>Постанова НКРЕКП від 31.03.15 № 1171 (зі змінами)</t>
  </si>
  <si>
    <t>Пост. НКРЕКП від 09.06.2016 № 1101 (зміни до № 1171 від 31.03.2015 року )</t>
  </si>
  <si>
    <t>ПАТ "Херсонська теплоелектроцентраль" м.Херсон</t>
  </si>
  <si>
    <t>17.06.2016 №100 рішення АсканіяНова селищна рада</t>
  </si>
  <si>
    <t>31.05.2016 №145 ршення виконкому Генічеської міської ради</t>
  </si>
  <si>
    <t>КП "Міськжитлобуд" м.Генічеськ</t>
  </si>
  <si>
    <t>14.04.15 №91 рішення Каховської міськради</t>
  </si>
  <si>
    <t>0,82/    2,00</t>
  </si>
  <si>
    <t>6,2/  7,6</t>
  </si>
  <si>
    <t>01.09.16.15 р. № 1501 Постанова НКРЕКП</t>
  </si>
  <si>
    <t>01.09.2016 р. № 1501 Постанова НКРЕКП</t>
  </si>
  <si>
    <t>1301,13/      1758,14</t>
  </si>
  <si>
    <t>1561,36/       2109,77</t>
  </si>
  <si>
    <t>101,36/95,14</t>
  </si>
  <si>
    <t>17.02.2017 №21 рішення виконкому Скадовської міськради</t>
  </si>
  <si>
    <t>14.12.2016 № 419 Виконком Херсонської міської ради</t>
  </si>
  <si>
    <t>ДП "Теплотехсервис" ЗАТ "Теплотехника" м.Херсон,</t>
  </si>
  <si>
    <t>1256,84/   986,88</t>
  </si>
  <si>
    <t>1184,25/   1508,21</t>
  </si>
  <si>
    <t>рішення від 28.12.2016 №462</t>
  </si>
  <si>
    <t>1,75  /    3,42</t>
  </si>
  <si>
    <t>13,99/15,82</t>
  </si>
  <si>
    <t>7,87/10,2</t>
  </si>
  <si>
    <t>60,2/78,5</t>
  </si>
  <si>
    <t>21.06 2013  №145 рішення Каланчацької селищної ради</t>
  </si>
  <si>
    <t>8,59/11,22</t>
  </si>
  <si>
    <t>12,58/15,85</t>
  </si>
  <si>
    <t xml:space="preserve">КП "Олешківський Водоканал" м.Олешки </t>
  </si>
  <si>
    <t xml:space="preserve"> 01.08.2012</t>
  </si>
  <si>
    <t>ТОВ "Водоканал+" м.Олешки</t>
  </si>
  <si>
    <t>01,02.2017</t>
  </si>
  <si>
    <t>25,7/32,5</t>
  </si>
  <si>
    <t>4,6/5,8</t>
  </si>
  <si>
    <t>30.01.2017 №3              Рішення Бериславської міськради</t>
  </si>
  <si>
    <t xml:space="preserve">* </t>
  </si>
  <si>
    <t>рішення Чаплинської селищної ради</t>
  </si>
  <si>
    <t>30.03.2017 №13 рішення Білозерської селищна рада</t>
  </si>
  <si>
    <t>1313,87/      1868,45</t>
  </si>
  <si>
    <t>17.02.2017 №17 рішення виконкому Скадовської міськради</t>
  </si>
  <si>
    <t>Козацький БККП</t>
  </si>
  <si>
    <t>16.03.2017 №132 рішення Козацької селищної ради</t>
  </si>
  <si>
    <t>16.02.2017 №132 рішення Козацької селищної ради</t>
  </si>
  <si>
    <t>15.08.2017 № 256 (зі змінами) рішення Херсонського міськвиконкому</t>
  </si>
  <si>
    <t>27.12.2016 №245 рішення Каховської міськради</t>
  </si>
  <si>
    <t>08.08.2017 №1002 постанова НКРЕКП</t>
  </si>
  <si>
    <t>19.09.2017  №77 рішення виконавчого комітету Таврійської міської ради</t>
  </si>
  <si>
    <t>20.04.2006 №63 рішення Козацької селищної ради</t>
  </si>
  <si>
    <t>24.10.2017 № 40127 рішення Новокаховської міськради</t>
  </si>
  <si>
    <t>22.03.2017 № 311 постанова НКРЕКП</t>
  </si>
  <si>
    <t>22,03.2017 №311 постанова НКРЕКП</t>
  </si>
  <si>
    <t>13.05.2017 №168 рішення виконкому Новокаховської міськради</t>
  </si>
  <si>
    <t xml:space="preserve">13.05.2017 №167 рішення Новокаховського міськвиконкому </t>
  </si>
  <si>
    <t xml:space="preserve">Рішення № 67  </t>
  </si>
  <si>
    <t>сезонний</t>
  </si>
  <si>
    <t>з 01.07.16</t>
  </si>
  <si>
    <t>Дані про тарифи на послуги теплопостачання 
 станом на 01 грудня  2017року по  Херсонській області (оперативно)</t>
  </si>
  <si>
    <t>Дані про тарифи на послуги водопостачання 
станом на 01 грудня  2017 року  по  Херсонській області (оперативно)</t>
  </si>
  <si>
    <t>Дані про тарифи на послуги водовідведення 
станом на 01 грудня 2017 року  по  Херсонській області (оперативно)</t>
  </si>
  <si>
    <t>Данні по тарифам на послуги з утримання будинків і споруд та прибудинкових територій
станом на 01 грудня  2017 року по Херсонській області (оперативно)</t>
  </si>
  <si>
    <t>25.05.2017    № 78 рішення Голопристанської міськради</t>
  </si>
  <si>
    <t>13.05..2017 №168 рішення виконкому Новокаховської міськради</t>
  </si>
  <si>
    <t>27.10.2016 №139 рішення виконкому Голопристаньської           міськради</t>
  </si>
  <si>
    <t>Постанова НКРЕКП від 09.11.2017 року № 1392</t>
  </si>
  <si>
    <t>8,21/  8,852</t>
  </si>
  <si>
    <t>7,44/8,028</t>
  </si>
  <si>
    <t>02.09.ю2017</t>
  </si>
  <si>
    <t>1970,86/  1966,76/  2373,91</t>
  </si>
  <si>
    <t>22.12.2016 №115 рішення Таврійського міськвиконкому</t>
  </si>
  <si>
    <t xml:space="preserve"> рішення Бериславської міськради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</si>
</sst>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  <numFmt numFmtId="196" formatCode="[$-FC19]d\ mmmm\ yyyy\ &quot;г.&quot;"/>
    <numFmt numFmtId="197" formatCode="#,##0.00_ ;\-#,##0.00\ "/>
    <numFmt numFmtId="198" formatCode="0.0000"/>
    <numFmt numFmtId="199" formatCode="0.00000"/>
    <numFmt numFmtId="200" formatCode="_-* #,##0.000&quot;р.&quot;_-;\-* #,##0.000&quot;р.&quot;_-;_-* &quot;-&quot;???&quot;р.&quot;_-;_-@_-"/>
    <numFmt numFmtId="201" formatCode="_-* #,##0.000_р_._-;\-* #,##0.000_р_._-;_-* &quot;-&quot;???_р_._-;_-@_-"/>
    <numFmt numFmtId="202" formatCode="_-* #,##0.0000_р_._-;\-* #,##0.0000_р_._-;_-* &quot;-&quot;???_р_._-;_-@_-"/>
    <numFmt numFmtId="203" formatCode="_-* #,##0.00_р_._-;\-* #,##0.00_р_._-;_-* &quot;-&quot;???_р_._-;_-@_-"/>
    <numFmt numFmtId="204" formatCode="#,##0.00_р_."/>
    <numFmt numFmtId="205" formatCode="#,##0.00\ _г_р_н_."/>
    <numFmt numFmtId="206" formatCode="000000"/>
    <numFmt numFmtId="207" formatCode="[$-422]d\ mmmm\ yyyy&quot; р.&quot;"/>
    <numFmt numFmtId="208" formatCode="0.0%"/>
    <numFmt numFmtId="209" formatCode="dd/mm/yy;@"/>
    <numFmt numFmtId="210" formatCode="#,##0.0000"/>
    <numFmt numFmtId="211" formatCode="dd/mm/yy"/>
    <numFmt numFmtId="212" formatCode="mmm/yyyy"/>
    <numFmt numFmtId="213" formatCode="dd\.mm\.yy;@"/>
  </numFmts>
  <fonts count="24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b/>
      <sz val="13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</font>
    <font>
      <b/>
      <sz val="2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5" fillId="0" borderId="0" xfId="20" applyFont="1" applyFill="1" applyAlignment="1">
      <alignment horizontal="center" vertical="center" wrapText="1"/>
      <protection/>
    </xf>
    <xf numFmtId="0" fontId="5" fillId="0" borderId="0" xfId="20" applyFont="1" applyFill="1" applyAlignment="1">
      <alignment vertical="center" wrapText="1"/>
      <protection/>
    </xf>
    <xf numFmtId="0" fontId="5" fillId="0" borderId="0" xfId="20" applyFont="1" applyFill="1" applyBorder="1" applyAlignment="1">
      <alignment horizontal="center" vertical="center" wrapText="1"/>
      <protection/>
    </xf>
    <xf numFmtId="0" fontId="7" fillId="0" borderId="0" xfId="20" applyFont="1" applyFill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center" vertical="center" wrapText="1"/>
      <protection/>
    </xf>
    <xf numFmtId="0" fontId="8" fillId="0" borderId="0" xfId="20" applyFont="1" applyFill="1" applyAlignment="1">
      <alignment horizontal="center" vertical="center" wrapText="1"/>
      <protection/>
    </xf>
    <xf numFmtId="0" fontId="9" fillId="0" borderId="2" xfId="20" applyFont="1" applyFill="1" applyBorder="1" applyAlignment="1">
      <alignment horizontal="center" vertical="center" wrapText="1"/>
      <protection/>
    </xf>
    <xf numFmtId="0" fontId="9" fillId="0" borderId="3" xfId="20" applyFont="1" applyFill="1" applyBorder="1" applyAlignment="1">
      <alignment horizontal="center" vertical="center" wrapText="1"/>
      <protection/>
    </xf>
    <xf numFmtId="0" fontId="9" fillId="0" borderId="4" xfId="20" applyFont="1" applyFill="1" applyBorder="1" applyAlignment="1">
      <alignment horizontal="center" vertical="center" wrapText="1"/>
      <protection/>
    </xf>
    <xf numFmtId="0" fontId="9" fillId="0" borderId="0" xfId="20" applyFont="1" applyFill="1" applyAlignment="1">
      <alignment horizontal="center" vertical="center" wrapText="1"/>
      <protection/>
    </xf>
    <xf numFmtId="0" fontId="8" fillId="0" borderId="0" xfId="20" applyFont="1" applyFill="1" applyAlignment="1">
      <alignment vertical="center" wrapText="1"/>
      <protection/>
    </xf>
    <xf numFmtId="0" fontId="9" fillId="0" borderId="0" xfId="20" applyFont="1" applyFill="1" applyBorder="1" applyAlignment="1">
      <alignment horizontal="center" vertical="center" wrapText="1"/>
      <protection/>
    </xf>
    <xf numFmtId="0" fontId="11" fillId="0" borderId="0" xfId="20" applyFont="1" applyFill="1" applyAlignment="1">
      <alignment horizontal="center" vertical="center" wrapText="1"/>
      <protection/>
    </xf>
    <xf numFmtId="0" fontId="12" fillId="0" borderId="0" xfId="20" applyFont="1" applyFill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14" fontId="5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88" fontId="5" fillId="0" borderId="1" xfId="20" applyNumberFormat="1" applyFont="1" applyFill="1" applyBorder="1" applyAlignment="1">
      <alignment horizontal="center" vertical="center" wrapText="1"/>
      <protection/>
    </xf>
    <xf numFmtId="204" fontId="5" fillId="0" borderId="1" xfId="0" applyNumberFormat="1" applyFont="1" applyFill="1" applyBorder="1" applyAlignment="1">
      <alignment horizontal="center" vertical="center" wrapText="1"/>
    </xf>
    <xf numFmtId="1" fontId="5" fillId="0" borderId="1" xfId="20" applyNumberFormat="1" applyFont="1" applyFill="1" applyBorder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center" vertical="center" textRotation="90" wrapText="1"/>
      <protection/>
    </xf>
    <xf numFmtId="4" fontId="9" fillId="0" borderId="1" xfId="20" applyNumberFormat="1" applyFont="1" applyFill="1" applyBorder="1" applyAlignment="1">
      <alignment horizontal="center" vertical="center" wrapText="1"/>
      <protection/>
    </xf>
    <xf numFmtId="0" fontId="9" fillId="0" borderId="1" xfId="0" applyFont="1" applyFill="1" applyBorder="1" applyAlignment="1">
      <alignment vertical="top" wrapText="1"/>
    </xf>
    <xf numFmtId="189" fontId="9" fillId="0" borderId="1" xfId="20" applyNumberFormat="1" applyFont="1" applyFill="1" applyBorder="1" applyAlignment="1">
      <alignment horizontal="center" vertical="center" wrapText="1"/>
      <protection/>
    </xf>
    <xf numFmtId="0" fontId="13" fillId="0" borderId="0" xfId="20" applyFont="1" applyFill="1" applyAlignment="1">
      <alignment horizontal="center" vertical="center" wrapText="1"/>
      <protection/>
    </xf>
    <xf numFmtId="0" fontId="13" fillId="2" borderId="1" xfId="0" applyFont="1" applyFill="1" applyBorder="1" applyAlignment="1">
      <alignment horizontal="center" vertical="center" wrapText="1"/>
    </xf>
    <xf numFmtId="0" fontId="13" fillId="0" borderId="1" xfId="20" applyFont="1" applyFill="1" applyBorder="1" applyAlignment="1">
      <alignment horizontal="center" vertical="center" textRotation="90" wrapText="1"/>
      <protection/>
    </xf>
    <xf numFmtId="0" fontId="13" fillId="0" borderId="1" xfId="0" applyFont="1" applyFill="1" applyBorder="1" applyAlignment="1">
      <alignment horizontal="left" vertical="center" wrapText="1"/>
    </xf>
    <xf numFmtId="4" fontId="13" fillId="0" borderId="1" xfId="20" applyNumberFormat="1" applyFont="1" applyFill="1" applyBorder="1" applyAlignment="1">
      <alignment horizontal="center" vertical="center" wrapText="1"/>
      <protection/>
    </xf>
    <xf numFmtId="3" fontId="13" fillId="0" borderId="1" xfId="20" applyNumberFormat="1" applyFont="1" applyFill="1" applyBorder="1" applyAlignment="1">
      <alignment horizontal="center" vertical="center" wrapText="1"/>
      <protection/>
    </xf>
    <xf numFmtId="14" fontId="13" fillId="0" borderId="1" xfId="0" applyNumberFormat="1" applyFont="1" applyFill="1" applyBorder="1" applyAlignment="1">
      <alignment horizontal="center" vertical="center" wrapText="1"/>
    </xf>
    <xf numFmtId="188" fontId="13" fillId="0" borderId="1" xfId="20" applyNumberFormat="1" applyFont="1" applyFill="1" applyBorder="1" applyAlignment="1">
      <alignment horizontal="center" vertical="center" wrapText="1"/>
      <protection/>
    </xf>
    <xf numFmtId="0" fontId="9" fillId="2" borderId="0" xfId="20" applyFont="1" applyFill="1" applyAlignment="1">
      <alignment horizontal="center" vertical="center" wrapText="1"/>
      <protection/>
    </xf>
    <xf numFmtId="0" fontId="5" fillId="2" borderId="0" xfId="20" applyFont="1" applyFill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88" fontId="9" fillId="0" borderId="0" xfId="20" applyNumberFormat="1" applyFont="1" applyFill="1" applyBorder="1" applyAlignment="1">
      <alignment horizontal="center" vertical="center" wrapText="1"/>
      <protection/>
    </xf>
    <xf numFmtId="188" fontId="9" fillId="0" borderId="1" xfId="20" applyNumberFormat="1" applyFont="1" applyFill="1" applyBorder="1" applyAlignment="1">
      <alignment horizontal="center" vertical="center" wrapText="1"/>
      <protection/>
    </xf>
    <xf numFmtId="0" fontId="17" fillId="0" borderId="1" xfId="20" applyFont="1" applyFill="1" applyBorder="1" applyAlignment="1">
      <alignment horizontal="center" vertical="center" textRotation="90" wrapText="1"/>
      <protection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20" applyFont="1" applyFill="1" applyBorder="1" applyAlignment="1">
      <alignment horizontal="center" vertical="center" wrapText="1"/>
      <protection/>
    </xf>
    <xf numFmtId="2" fontId="17" fillId="0" borderId="1" xfId="20" applyNumberFormat="1" applyFont="1" applyFill="1" applyBorder="1" applyAlignment="1">
      <alignment horizontal="center" vertical="center" wrapText="1"/>
      <protection/>
    </xf>
    <xf numFmtId="204" fontId="17" fillId="0" borderId="1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14" fontId="17" fillId="0" borderId="1" xfId="20" applyNumberFormat="1" applyFont="1" applyFill="1" applyBorder="1" applyAlignment="1">
      <alignment horizontal="center" vertical="center" wrapText="1"/>
      <protection/>
    </xf>
    <xf numFmtId="1" fontId="17" fillId="0" borderId="1" xfId="20" applyNumberFormat="1" applyFont="1" applyFill="1" applyBorder="1" applyAlignment="1">
      <alignment horizontal="center" vertical="center" wrapText="1"/>
      <protection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88" fontId="17" fillId="0" borderId="1" xfId="0" applyNumberFormat="1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 wrapText="1"/>
    </xf>
    <xf numFmtId="188" fontId="17" fillId="0" borderId="1" xfId="20" applyNumberFormat="1" applyFont="1" applyFill="1" applyBorder="1" applyAlignment="1">
      <alignment horizontal="center" vertical="center" wrapText="1"/>
      <protection/>
    </xf>
    <xf numFmtId="2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2" borderId="1" xfId="20" applyFont="1" applyFill="1" applyBorder="1" applyAlignment="1">
      <alignment horizontal="center" vertical="center" wrapText="1"/>
      <protection/>
    </xf>
    <xf numFmtId="0" fontId="17" fillId="2" borderId="1" xfId="0" applyFont="1" applyFill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188" fontId="17" fillId="0" borderId="1" xfId="0" applyNumberFormat="1" applyFont="1" applyBorder="1" applyAlignment="1">
      <alignment horizontal="center" vertical="center"/>
    </xf>
    <xf numFmtId="188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14" fontId="17" fillId="2" borderId="1" xfId="20" applyNumberFormat="1" applyFont="1" applyFill="1" applyBorder="1" applyAlignment="1">
      <alignment horizontal="center" vertical="center" wrapText="1"/>
      <protection/>
    </xf>
    <xf numFmtId="2" fontId="17" fillId="0" borderId="1" xfId="0" applyNumberFormat="1" applyFont="1" applyBorder="1" applyAlignment="1">
      <alignment horizontal="center" vertical="center" wrapText="1"/>
    </xf>
    <xf numFmtId="0" fontId="17" fillId="0" borderId="1" xfId="18" applyFont="1" applyBorder="1" applyAlignment="1">
      <alignment horizontal="center" vertical="center" wrapText="1"/>
      <protection/>
    </xf>
    <xf numFmtId="14" fontId="17" fillId="0" borderId="1" xfId="18" applyNumberFormat="1" applyFont="1" applyBorder="1" applyAlignment="1">
      <alignment horizontal="center" vertical="center" wrapText="1"/>
      <protection/>
    </xf>
    <xf numFmtId="0" fontId="13" fillId="2" borderId="5" xfId="20" applyFont="1" applyFill="1" applyBorder="1" applyAlignment="1">
      <alignment horizontal="center" vertical="center" wrapText="1"/>
      <protection/>
    </xf>
    <xf numFmtId="0" fontId="13" fillId="0" borderId="5" xfId="20" applyFont="1" applyFill="1" applyBorder="1" applyAlignment="1">
      <alignment horizontal="center" vertical="center" wrapText="1"/>
      <protection/>
    </xf>
    <xf numFmtId="0" fontId="17" fillId="0" borderId="1" xfId="0" applyFont="1" applyFill="1" applyBorder="1" applyAlignment="1">
      <alignment horizontal="center" vertical="center" textRotation="90" wrapText="1"/>
    </xf>
    <xf numFmtId="0" fontId="17" fillId="0" borderId="1" xfId="19" applyNumberFormat="1" applyFont="1" applyFill="1" applyBorder="1" applyAlignment="1" applyProtection="1">
      <alignment horizontal="left" vertical="center" wrapText="1"/>
      <protection/>
    </xf>
    <xf numFmtId="188" fontId="17" fillId="0" borderId="1" xfId="18" applyNumberFormat="1" applyFont="1" applyBorder="1" applyAlignment="1">
      <alignment horizontal="center" vertical="center" wrapText="1"/>
      <protection/>
    </xf>
    <xf numFmtId="14" fontId="17" fillId="0" borderId="1" xfId="0" applyNumberFormat="1" applyFont="1" applyFill="1" applyBorder="1" applyAlignment="1">
      <alignment horizontal="center" vertical="center"/>
    </xf>
    <xf numFmtId="0" fontId="17" fillId="0" borderId="1" xfId="20" applyFont="1" applyFill="1" applyBorder="1" applyAlignment="1">
      <alignment horizontal="left" vertical="center" wrapText="1"/>
      <protection/>
    </xf>
    <xf numFmtId="2" fontId="17" fillId="2" borderId="1" xfId="0" applyNumberFormat="1" applyFont="1" applyFill="1" applyBorder="1" applyAlignment="1">
      <alignment horizontal="center" vertical="center"/>
    </xf>
    <xf numFmtId="188" fontId="17" fillId="2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14" fontId="9" fillId="0" borderId="1" xfId="18" applyNumberFormat="1" applyFont="1" applyFill="1" applyBorder="1" applyAlignment="1">
      <alignment horizontal="center" vertical="center" wrapText="1"/>
      <protection/>
    </xf>
    <xf numFmtId="188" fontId="9" fillId="0" borderId="1" xfId="20" applyNumberFormat="1" applyFont="1" applyFill="1" applyBorder="1" applyAlignment="1">
      <alignment horizontal="center" vertical="center" wrapText="1"/>
      <protection/>
    </xf>
    <xf numFmtId="2" fontId="9" fillId="2" borderId="1" xfId="0" applyNumberFormat="1" applyFont="1" applyFill="1" applyBorder="1" applyAlignment="1">
      <alignment horizontal="center" vertical="center" wrapText="1"/>
    </xf>
    <xf numFmtId="188" fontId="9" fillId="2" borderId="1" xfId="20" applyNumberFormat="1" applyFont="1" applyFill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08" fontId="9" fillId="0" borderId="1" xfId="0" applyNumberFormat="1" applyFont="1" applyBorder="1" applyAlignment="1">
      <alignment horizontal="center" vertical="center" wrapText="1"/>
    </xf>
    <xf numFmtId="211" fontId="9" fillId="3" borderId="1" xfId="20" applyNumberFormat="1" applyFont="1" applyFill="1" applyBorder="1" applyAlignment="1">
      <alignment horizontal="center" vertical="center" wrapText="1"/>
      <protection/>
    </xf>
    <xf numFmtId="0" fontId="9" fillId="2" borderId="1" xfId="0" applyFont="1" applyFill="1" applyBorder="1" applyAlignment="1">
      <alignment horizontal="center" vertical="center"/>
    </xf>
    <xf numFmtId="0" fontId="9" fillId="0" borderId="1" xfId="18" applyFont="1" applyBorder="1" applyAlignment="1">
      <alignment horizontal="center" vertical="center" wrapText="1"/>
      <protection/>
    </xf>
    <xf numFmtId="14" fontId="9" fillId="0" borderId="1" xfId="18" applyNumberFormat="1" applyFont="1" applyBorder="1" applyAlignment="1">
      <alignment horizontal="center" vertical="center" wrapText="1"/>
      <protection/>
    </xf>
    <xf numFmtId="0" fontId="9" fillId="3" borderId="1" xfId="20" applyFont="1" applyFill="1" applyBorder="1" applyAlignment="1">
      <alignment horizontal="center" vertical="center" wrapText="1"/>
      <protection/>
    </xf>
    <xf numFmtId="2" fontId="9" fillId="0" borderId="1" xfId="0" applyNumberFormat="1" applyFont="1" applyBorder="1" applyAlignment="1">
      <alignment horizontal="center" vertical="center"/>
    </xf>
    <xf numFmtId="188" fontId="9" fillId="2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188" fontId="9" fillId="0" borderId="1" xfId="0" applyNumberFormat="1" applyFont="1" applyBorder="1" applyAlignment="1">
      <alignment horizontal="center" vertical="center" wrapText="1"/>
    </xf>
    <xf numFmtId="188" fontId="9" fillId="0" borderId="1" xfId="18" applyNumberFormat="1" applyFont="1" applyBorder="1" applyAlignment="1">
      <alignment horizontal="center" vertical="center" wrapText="1"/>
      <protection/>
    </xf>
    <xf numFmtId="188" fontId="9" fillId="3" borderId="1" xfId="20" applyNumberFormat="1" applyFont="1" applyFill="1" applyBorder="1" applyAlignment="1">
      <alignment horizontal="center" vertical="center" wrapText="1"/>
      <protection/>
    </xf>
    <xf numFmtId="2" fontId="9" fillId="2" borderId="1" xfId="20" applyNumberFormat="1" applyFont="1" applyFill="1" applyBorder="1" applyAlignment="1">
      <alignment horizontal="center" vertical="center" wrapText="1"/>
      <protection/>
    </xf>
    <xf numFmtId="2" fontId="9" fillId="0" borderId="1" xfId="18" applyNumberFormat="1" applyFont="1" applyBorder="1" applyAlignment="1">
      <alignment horizontal="center" vertical="center" wrapText="1"/>
      <protection/>
    </xf>
    <xf numFmtId="2" fontId="9" fillId="3" borderId="1" xfId="20" applyNumberFormat="1" applyFont="1" applyFill="1" applyBorder="1" applyAlignment="1">
      <alignment horizontal="center" vertical="center" wrapText="1"/>
      <protection/>
    </xf>
    <xf numFmtId="2" fontId="5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5" xfId="20" applyFont="1" applyFill="1" applyBorder="1" applyAlignment="1">
      <alignment horizontal="center" vertical="center" wrapText="1"/>
      <protection/>
    </xf>
    <xf numFmtId="0" fontId="17" fillId="0" borderId="1" xfId="19" applyNumberFormat="1" applyFont="1" applyFill="1" applyBorder="1" applyAlignment="1" applyProtection="1">
      <alignment horizontal="center" vertical="center" wrapText="1"/>
      <protection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95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9" fillId="0" borderId="6" xfId="20" applyFont="1" applyFill="1" applyBorder="1" applyAlignment="1">
      <alignment horizontal="center" vertical="center" wrapText="1"/>
      <protection/>
    </xf>
    <xf numFmtId="0" fontId="9" fillId="0" borderId="7" xfId="20" applyFont="1" applyFill="1" applyBorder="1" applyAlignment="1">
      <alignment horizontal="center" vertical="center" wrapText="1"/>
      <protection/>
    </xf>
    <xf numFmtId="0" fontId="5" fillId="0" borderId="2" xfId="20" applyFont="1" applyFill="1" applyBorder="1" applyAlignment="1">
      <alignment horizontal="center" vertical="center" textRotation="90" wrapText="1"/>
      <protection/>
    </xf>
    <xf numFmtId="0" fontId="9" fillId="0" borderId="1" xfId="0" applyFont="1" applyFill="1" applyBorder="1" applyAlignment="1">
      <alignment horizontal="left" vertical="center" wrapText="1"/>
    </xf>
    <xf numFmtId="2" fontId="9" fillId="0" borderId="1" xfId="20" applyNumberFormat="1" applyFont="1" applyFill="1" applyBorder="1" applyAlignment="1">
      <alignment horizontal="center" vertical="center" wrapText="1"/>
      <protection/>
    </xf>
    <xf numFmtId="0" fontId="9" fillId="0" borderId="8" xfId="18" applyFont="1" applyBorder="1" applyAlignment="1">
      <alignment horizontal="center" vertical="center" wrapText="1"/>
      <protection/>
    </xf>
    <xf numFmtId="2" fontId="9" fillId="0" borderId="8" xfId="18" applyNumberFormat="1" applyFont="1" applyBorder="1" applyAlignment="1">
      <alignment horizontal="center" vertical="center" wrapText="1"/>
      <protection/>
    </xf>
    <xf numFmtId="14" fontId="9" fillId="0" borderId="8" xfId="18" applyNumberFormat="1" applyFont="1" applyBorder="1" applyAlignment="1">
      <alignment horizontal="center" vertical="center" wrapText="1"/>
      <protection/>
    </xf>
    <xf numFmtId="0" fontId="17" fillId="0" borderId="5" xfId="0" applyFont="1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center" vertical="center" wrapText="1"/>
    </xf>
    <xf numFmtId="209" fontId="17" fillId="0" borderId="1" xfId="0" applyNumberFormat="1" applyFont="1" applyBorder="1" applyAlignment="1">
      <alignment horizontal="center" vertical="center" wrapText="1"/>
    </xf>
    <xf numFmtId="0" fontId="17" fillId="0" borderId="5" xfId="0" applyNumberFormat="1" applyFont="1" applyBorder="1" applyAlignment="1">
      <alignment horizontal="center" vertical="center" wrapText="1"/>
    </xf>
    <xf numFmtId="195" fontId="17" fillId="0" borderId="5" xfId="0" applyNumberFormat="1" applyFont="1" applyBorder="1" applyAlignment="1">
      <alignment horizontal="center" vertical="center" wrapText="1"/>
    </xf>
    <xf numFmtId="14" fontId="17" fillId="0" borderId="5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/>
    </xf>
    <xf numFmtId="209" fontId="17" fillId="0" borderId="1" xfId="0" applyNumberFormat="1" applyFont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14" fontId="17" fillId="0" borderId="8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1" xfId="20" applyFont="1" applyFill="1" applyBorder="1" applyAlignment="1">
      <alignment horizontal="left" vertical="center" wrapText="1"/>
      <protection/>
    </xf>
    <xf numFmtId="0" fontId="5" fillId="0" borderId="8" xfId="18" applyFont="1" applyBorder="1" applyAlignment="1">
      <alignment horizontal="left" vertical="center" wrapText="1"/>
      <protection/>
    </xf>
    <xf numFmtId="0" fontId="5" fillId="0" borderId="1" xfId="0" applyFont="1" applyBorder="1" applyAlignment="1">
      <alignment horizontal="left" vertical="center" wrapText="1"/>
    </xf>
    <xf numFmtId="14" fontId="5" fillId="0" borderId="1" xfId="18" applyNumberFormat="1" applyFont="1" applyBorder="1" applyAlignment="1">
      <alignment horizontal="left" vertical="center" wrapText="1"/>
      <protection/>
    </xf>
    <xf numFmtId="211" fontId="5" fillId="3" borderId="1" xfId="20" applyNumberFormat="1" applyFont="1" applyFill="1" applyBorder="1" applyAlignment="1">
      <alignment horizontal="left" vertical="center" wrapText="1"/>
      <protection/>
    </xf>
    <xf numFmtId="14" fontId="5" fillId="0" borderId="1" xfId="0" applyNumberFormat="1" applyFont="1" applyBorder="1" applyAlignment="1">
      <alignment horizontal="left" vertical="center" wrapText="1"/>
    </xf>
    <xf numFmtId="14" fontId="5" fillId="0" borderId="1" xfId="20" applyNumberFormat="1" applyFont="1" applyFill="1" applyBorder="1" applyAlignment="1">
      <alignment horizontal="center" vertical="center" wrapText="1"/>
      <protection/>
    </xf>
    <xf numFmtId="188" fontId="17" fillId="0" borderId="9" xfId="22" applyNumberFormat="1" applyFont="1" applyFill="1" applyBorder="1" applyAlignment="1" applyProtection="1">
      <alignment horizontal="center" vertical="center" wrapText="1"/>
      <protection/>
    </xf>
    <xf numFmtId="4" fontId="17" fillId="0" borderId="1" xfId="20" applyNumberFormat="1" applyFont="1" applyFill="1" applyBorder="1" applyAlignment="1">
      <alignment horizontal="center" vertical="center" wrapText="1"/>
      <protection/>
    </xf>
    <xf numFmtId="190" fontId="17" fillId="0" borderId="1" xfId="20" applyNumberFormat="1" applyFont="1" applyFill="1" applyBorder="1" applyAlignment="1">
      <alignment horizontal="center" vertical="center" wrapText="1"/>
      <protection/>
    </xf>
    <xf numFmtId="188" fontId="17" fillId="0" borderId="1" xfId="22" applyNumberFormat="1" applyFont="1" applyFill="1" applyBorder="1" applyAlignment="1" applyProtection="1">
      <alignment horizontal="center" vertical="center" wrapText="1"/>
      <protection/>
    </xf>
    <xf numFmtId="0" fontId="17" fillId="0" borderId="8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2" fontId="21" fillId="0" borderId="1" xfId="20" applyNumberFormat="1" applyFont="1" applyFill="1" applyBorder="1" applyAlignment="1">
      <alignment horizontal="center" vertical="center" wrapText="1"/>
      <protection/>
    </xf>
    <xf numFmtId="2" fontId="21" fillId="0" borderId="1" xfId="0" applyNumberFormat="1" applyFont="1" applyFill="1" applyBorder="1" applyAlignment="1">
      <alignment horizontal="center" vertical="center" wrapText="1"/>
    </xf>
    <xf numFmtId="1" fontId="21" fillId="0" borderId="1" xfId="20" applyNumberFormat="1" applyFont="1" applyFill="1" applyBorder="1" applyAlignment="1">
      <alignment horizontal="center" vertical="center" wrapText="1"/>
      <protection/>
    </xf>
    <xf numFmtId="14" fontId="21" fillId="0" borderId="1" xfId="20" applyNumberFormat="1" applyFont="1" applyFill="1" applyBorder="1" applyAlignment="1">
      <alignment horizontal="center" vertical="center" wrapText="1"/>
      <protection/>
    </xf>
    <xf numFmtId="1" fontId="21" fillId="0" borderId="1" xfId="0" applyNumberFormat="1" applyFont="1" applyFill="1" applyBorder="1" applyAlignment="1">
      <alignment horizontal="center" vertical="center" wrapText="1"/>
    </xf>
    <xf numFmtId="0" fontId="21" fillId="0" borderId="0" xfId="20" applyFont="1" applyFill="1" applyAlignment="1">
      <alignment horizontal="center" vertical="center" wrapText="1"/>
      <protection/>
    </xf>
    <xf numFmtId="195" fontId="21" fillId="0" borderId="1" xfId="20" applyNumberFormat="1" applyFont="1" applyFill="1" applyBorder="1" applyAlignment="1">
      <alignment horizontal="center" vertical="center" wrapText="1"/>
      <protection/>
    </xf>
    <xf numFmtId="0" fontId="21" fillId="0" borderId="5" xfId="0" applyFont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209" fontId="21" fillId="0" borderId="1" xfId="0" applyNumberFormat="1" applyFont="1" applyFill="1" applyBorder="1" applyAlignment="1">
      <alignment horizontal="center" vertical="center"/>
    </xf>
    <xf numFmtId="209" fontId="21" fillId="0" borderId="1" xfId="0" applyNumberFormat="1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213" fontId="21" fillId="0" borderId="8" xfId="0" applyNumberFormat="1" applyFont="1" applyFill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 wrapText="1"/>
    </xf>
    <xf numFmtId="0" fontId="21" fillId="0" borderId="1" xfId="20" applyFont="1" applyFill="1" applyBorder="1" applyAlignment="1">
      <alignment horizontal="center" vertical="center" wrapText="1"/>
      <protection/>
    </xf>
    <xf numFmtId="2" fontId="21" fillId="0" borderId="5" xfId="0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195" fontId="21" fillId="0" borderId="5" xfId="0" applyNumberFormat="1" applyFont="1" applyFill="1" applyBorder="1" applyAlignment="1">
      <alignment horizontal="center" vertical="center" wrapText="1"/>
    </xf>
    <xf numFmtId="14" fontId="21" fillId="0" borderId="10" xfId="20" applyNumberFormat="1" applyFont="1" applyFill="1" applyBorder="1" applyAlignment="1">
      <alignment horizontal="center" vertical="center" wrapText="1"/>
      <protection/>
    </xf>
    <xf numFmtId="2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2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4" fontId="22" fillId="0" borderId="1" xfId="0" applyNumberFormat="1" applyFont="1" applyFill="1" applyBorder="1" applyAlignment="1">
      <alignment vertical="center"/>
    </xf>
    <xf numFmtId="0" fontId="21" fillId="0" borderId="1" xfId="20" applyFont="1" applyFill="1" applyBorder="1" applyAlignment="1">
      <alignment horizontal="left" vertical="center" wrapText="1"/>
      <protection/>
    </xf>
    <xf numFmtId="2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" fontId="21" fillId="0" borderId="1" xfId="20" applyNumberFormat="1" applyFont="1" applyBorder="1" applyAlignment="1">
      <alignment horizontal="center" vertical="center" wrapText="1"/>
      <protection/>
    </xf>
    <xf numFmtId="1" fontId="21" fillId="0" borderId="1" xfId="0" applyNumberFormat="1" applyFont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11" xfId="20" applyFont="1" applyFill="1" applyBorder="1" applyAlignment="1">
      <alignment horizontal="center" vertical="center" wrapText="1"/>
      <protection/>
    </xf>
    <xf numFmtId="211" fontId="21" fillId="0" borderId="11" xfId="20" applyNumberFormat="1" applyFont="1" applyFill="1" applyBorder="1" applyAlignment="1">
      <alignment horizontal="center" vertical="center" wrapText="1"/>
      <protection/>
    </xf>
    <xf numFmtId="2" fontId="21" fillId="0" borderId="5" xfId="20" applyNumberFormat="1" applyFont="1" applyFill="1" applyBorder="1" applyAlignment="1">
      <alignment horizontal="center" vertical="center" wrapText="1"/>
      <protection/>
    </xf>
    <xf numFmtId="1" fontId="21" fillId="0" borderId="5" xfId="20" applyNumberFormat="1" applyFont="1" applyFill="1" applyBorder="1" applyAlignment="1">
      <alignment horizontal="center" vertical="center" wrapText="1"/>
      <protection/>
    </xf>
    <xf numFmtId="4" fontId="21" fillId="0" borderId="1" xfId="20" applyNumberFormat="1" applyFont="1" applyFill="1" applyBorder="1" applyAlignment="1">
      <alignment horizontal="center" vertical="center" wrapText="1"/>
      <protection/>
    </xf>
    <xf numFmtId="3" fontId="21" fillId="0" borderId="1" xfId="20" applyNumberFormat="1" applyFont="1" applyFill="1" applyBorder="1" applyAlignment="1">
      <alignment horizontal="center" vertical="center" wrapText="1"/>
      <protection/>
    </xf>
    <xf numFmtId="1" fontId="21" fillId="0" borderId="1" xfId="0" applyNumberFormat="1" applyFont="1" applyFill="1" applyBorder="1" applyAlignment="1">
      <alignment horizontal="center" vertical="center"/>
    </xf>
    <xf numFmtId="0" fontId="21" fillId="0" borderId="0" xfId="20" applyFont="1" applyFill="1" applyBorder="1" applyAlignment="1">
      <alignment horizontal="center" vertical="center" wrapText="1"/>
      <protection/>
    </xf>
    <xf numFmtId="0" fontId="21" fillId="0" borderId="0" xfId="20" applyFont="1" applyFill="1" applyBorder="1" applyAlignment="1">
      <alignment horizontal="left" vertical="center" wrapText="1"/>
      <protection/>
    </xf>
    <xf numFmtId="14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1" fontId="21" fillId="0" borderId="0" xfId="20" applyNumberFormat="1" applyFont="1" applyFill="1" applyBorder="1" applyAlignment="1">
      <alignment horizontal="center" vertical="center" wrapText="1"/>
      <protection/>
    </xf>
    <xf numFmtId="1" fontId="21" fillId="0" borderId="0" xfId="0" applyNumberFormat="1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9" fillId="0" borderId="5" xfId="18" applyFont="1" applyBorder="1" applyAlignment="1">
      <alignment horizontal="center" vertical="center" wrapText="1"/>
      <protection/>
    </xf>
    <xf numFmtId="2" fontId="9" fillId="0" borderId="5" xfId="18" applyNumberFormat="1" applyFont="1" applyBorder="1" applyAlignment="1">
      <alignment horizontal="center" vertical="center" wrapText="1"/>
      <protection/>
    </xf>
    <xf numFmtId="14" fontId="9" fillId="0" borderId="5" xfId="18" applyNumberFormat="1" applyFont="1" applyBorder="1" applyAlignment="1">
      <alignment horizontal="center" vertical="center" wrapText="1"/>
      <protection/>
    </xf>
    <xf numFmtId="0" fontId="5" fillId="0" borderId="5" xfId="18" applyFont="1" applyBorder="1" applyAlignment="1">
      <alignment horizontal="left" vertical="center" wrapText="1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center" vertical="center" textRotation="90" wrapText="1"/>
      <protection/>
    </xf>
    <xf numFmtId="0" fontId="5" fillId="0" borderId="2" xfId="20" applyFont="1" applyFill="1" applyBorder="1" applyAlignment="1">
      <alignment horizontal="center" vertical="center" textRotation="90" wrapText="1"/>
      <protection/>
    </xf>
    <xf numFmtId="0" fontId="8" fillId="0" borderId="0" xfId="20" applyFont="1" applyFill="1" applyAlignment="1">
      <alignment horizontal="center" vertical="center" wrapText="1"/>
      <protection/>
    </xf>
    <xf numFmtId="0" fontId="5" fillId="0" borderId="2" xfId="20" applyFont="1" applyFill="1" applyBorder="1" applyAlignment="1">
      <alignment horizontal="center" vertical="center" wrapText="1"/>
      <protection/>
    </xf>
    <xf numFmtId="0" fontId="7" fillId="0" borderId="1" xfId="20" applyFont="1" applyFill="1" applyBorder="1" applyAlignment="1">
      <alignment horizontal="center" vertical="center" wrapText="1"/>
      <protection/>
    </xf>
    <xf numFmtId="0" fontId="16" fillId="0" borderId="1" xfId="0" applyFont="1" applyBorder="1" applyAlignment="1">
      <alignment horizontal="center" vertical="center" textRotation="90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20" applyFont="1" applyFill="1" applyBorder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center" vertical="center" textRotation="90" wrapText="1"/>
      <protection/>
    </xf>
    <xf numFmtId="0" fontId="9" fillId="0" borderId="2" xfId="20" applyFont="1" applyFill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6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4" xfId="0" applyBorder="1" applyAlignment="1">
      <alignment wrapText="1"/>
    </xf>
    <xf numFmtId="0" fontId="8" fillId="0" borderId="14" xfId="20" applyFont="1" applyFill="1" applyBorder="1" applyAlignment="1">
      <alignment horizontal="center" vertical="center" wrapText="1"/>
      <protection/>
    </xf>
    <xf numFmtId="0" fontId="8" fillId="0" borderId="5" xfId="20" applyFont="1" applyFill="1" applyBorder="1" applyAlignment="1">
      <alignment horizontal="center" vertical="center" wrapText="1"/>
      <protection/>
    </xf>
    <xf numFmtId="0" fontId="8" fillId="0" borderId="15" xfId="20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0" fontId="13" fillId="0" borderId="1" xfId="20" applyFont="1" applyFill="1" applyBorder="1" applyAlignment="1">
      <alignment horizontal="center" vertical="center" textRotation="90" wrapText="1"/>
      <protection/>
    </xf>
    <xf numFmtId="0" fontId="10" fillId="0" borderId="0" xfId="20" applyFont="1" applyFill="1" applyAlignment="1">
      <alignment horizontal="center" vertical="center" wrapText="1"/>
      <protection/>
    </xf>
    <xf numFmtId="0" fontId="23" fillId="0" borderId="0" xfId="20" applyFont="1" applyFill="1" applyAlignment="1">
      <alignment horizontal="center" vertical="center" wrapText="1"/>
      <protection/>
    </xf>
    <xf numFmtId="0" fontId="14" fillId="0" borderId="1" xfId="20" applyFont="1" applyFill="1" applyBorder="1" applyAlignment="1">
      <alignment horizontal="center" vertical="center" wrapText="1"/>
      <protection/>
    </xf>
    <xf numFmtId="0" fontId="13" fillId="0" borderId="1" xfId="20" applyFont="1" applyFill="1" applyBorder="1" applyAlignment="1">
      <alignment horizontal="center" vertical="center" wrapText="1"/>
      <protection/>
    </xf>
    <xf numFmtId="2" fontId="21" fillId="0" borderId="0" xfId="20" applyNumberFormat="1" applyFont="1" applyFill="1" applyBorder="1" applyAlignment="1">
      <alignment horizontal="left" vertical="center" wrapText="1"/>
      <protection/>
    </xf>
    <xf numFmtId="0" fontId="21" fillId="0" borderId="0" xfId="20" applyFont="1" applyFill="1" applyBorder="1" applyAlignment="1">
      <alignment horizontal="left" vertical="center" wrapText="1"/>
      <protection/>
    </xf>
    <xf numFmtId="0" fontId="21" fillId="0" borderId="16" xfId="20" applyFont="1" applyFill="1" applyBorder="1" applyAlignment="1">
      <alignment horizontal="left" vertical="center" wrapText="1"/>
      <protection/>
    </xf>
    <xf numFmtId="0" fontId="15" fillId="0" borderId="1" xfId="0" applyFont="1" applyBorder="1" applyAlignment="1">
      <alignment horizontal="center" vertical="center" textRotation="90" wrapText="1"/>
    </xf>
    <xf numFmtId="2" fontId="9" fillId="0" borderId="0" xfId="20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6" fillId="0" borderId="0" xfId="20" applyFont="1" applyFill="1" applyAlignment="1">
      <alignment horizontal="center" vertical="center" wrapText="1"/>
      <protection/>
    </xf>
    <xf numFmtId="0" fontId="16" fillId="0" borderId="2" xfId="0" applyFont="1" applyBorder="1" applyAlignment="1">
      <alignment horizontal="center" vertical="center" textRotation="90" wrapText="1"/>
    </xf>
    <xf numFmtId="0" fontId="9" fillId="0" borderId="0" xfId="20" applyFont="1" applyFill="1" applyBorder="1" applyAlignment="1">
      <alignment horizontal="left" vertical="center" wrapText="1"/>
      <protection/>
    </xf>
    <xf numFmtId="0" fontId="17" fillId="0" borderId="1" xfId="20" applyFont="1" applyFill="1" applyBorder="1" applyAlignment="1">
      <alignment horizontal="center" vertical="center" wrapText="1"/>
      <protection/>
    </xf>
    <xf numFmtId="0" fontId="17" fillId="0" borderId="1" xfId="20" applyFont="1" applyFill="1" applyBorder="1" applyAlignment="1">
      <alignment horizontal="center" vertical="center" textRotation="90" wrapText="1"/>
      <protection/>
    </xf>
    <xf numFmtId="0" fontId="20" fillId="0" borderId="1" xfId="20" applyFont="1" applyFill="1" applyBorder="1" applyAlignment="1">
      <alignment horizontal="center" vertical="center" wrapText="1"/>
      <protection/>
    </xf>
    <xf numFmtId="0" fontId="7" fillId="0" borderId="0" xfId="20" applyFont="1" applyFill="1" applyAlignment="1">
      <alignment horizontal="center" vertical="center" wrapText="1"/>
      <protection/>
    </xf>
    <xf numFmtId="0" fontId="17" fillId="4" borderId="1" xfId="20" applyFont="1" applyFill="1" applyBorder="1" applyAlignment="1">
      <alignment horizontal="center" vertical="center" wrapText="1"/>
      <protection/>
    </xf>
    <xf numFmtId="0" fontId="21" fillId="4" borderId="1" xfId="20" applyFont="1" applyFill="1" applyBorder="1" applyAlignment="1">
      <alignment horizontal="center" vertical="center" wrapText="1"/>
      <protection/>
    </xf>
  </cellXfs>
  <cellStyles count="13">
    <cellStyle name="Normal" xfId="0"/>
    <cellStyle name="Hyperlink" xfId="15"/>
    <cellStyle name="Currency" xfId="16"/>
    <cellStyle name="Currency [0]" xfId="17"/>
    <cellStyle name="Обычный 2" xfId="18"/>
    <cellStyle name="Обычный_tmp1EF" xfId="19"/>
    <cellStyle name="Обычный_Додатки до звiтiв у 2007 роцi" xfId="20"/>
    <cellStyle name="Followed Hyperlink" xfId="21"/>
    <cellStyle name="Percent" xfId="22"/>
    <cellStyle name="Тысячи [0]_Лист1 (2)" xfId="23"/>
    <cellStyle name="Тысячи_Лист1 (2)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U19"/>
  <sheetViews>
    <sheetView view="pageBreakPreview" zoomScale="75" zoomScaleNormal="75" zoomScaleSheetLayoutView="75" workbookViewId="0" topLeftCell="A6">
      <selection activeCell="A11" sqref="A11:A19"/>
    </sheetView>
  </sheetViews>
  <sheetFormatPr defaultColWidth="9.140625" defaultRowHeight="12.75"/>
  <cols>
    <col min="1" max="1" width="4.00390625" style="5" customWidth="1"/>
    <col min="2" max="2" width="35.7109375" style="5" customWidth="1"/>
    <col min="3" max="3" width="10.7109375" style="5" customWidth="1"/>
    <col min="4" max="4" width="12.57421875" style="5" customWidth="1"/>
    <col min="5" max="5" width="11.7109375" style="5" bestFit="1" customWidth="1"/>
    <col min="6" max="6" width="14.140625" style="5" customWidth="1"/>
    <col min="7" max="7" width="10.8515625" style="5" customWidth="1"/>
    <col min="8" max="8" width="11.421875" style="5" customWidth="1"/>
    <col min="9" max="9" width="11.57421875" style="5" customWidth="1"/>
    <col min="10" max="10" width="9.7109375" style="5" customWidth="1"/>
    <col min="11" max="11" width="8.57421875" style="5" customWidth="1"/>
    <col min="12" max="12" width="10.57421875" style="5" customWidth="1"/>
    <col min="13" max="14" width="7.57421875" style="5" customWidth="1"/>
    <col min="15" max="15" width="15.8515625" style="5" customWidth="1"/>
    <col min="16" max="16" width="33.421875" style="5" customWidth="1"/>
    <col min="17" max="17" width="12.00390625" style="5" customWidth="1"/>
    <col min="18" max="18" width="10.28125" style="5" customWidth="1"/>
    <col min="19" max="19" width="11.421875" style="5" customWidth="1"/>
    <col min="20" max="20" width="12.00390625" style="5" customWidth="1"/>
    <col min="21" max="16384" width="9.140625" style="5" customWidth="1"/>
  </cols>
  <sheetData>
    <row r="1" spans="1:20" ht="6.75" customHeight="1" hidden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213"/>
      <c r="R1" s="213"/>
      <c r="S1" s="213"/>
      <c r="T1" s="213"/>
    </row>
    <row r="2" spans="1:21" ht="63.75" customHeight="1">
      <c r="A2" s="8"/>
      <c r="B2" s="219" t="s">
        <v>177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1"/>
      <c r="U2" s="9"/>
    </row>
    <row r="3" spans="1:20" ht="48.75" customHeight="1" hidden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1" ht="27" customHeight="1">
      <c r="A4" s="211"/>
      <c r="B4" s="211" t="s">
        <v>0</v>
      </c>
      <c r="C4" s="211" t="s">
        <v>17</v>
      </c>
      <c r="D4" s="211"/>
      <c r="E4" s="211" t="s">
        <v>18</v>
      </c>
      <c r="F4" s="211"/>
      <c r="G4" s="211"/>
      <c r="H4" s="211"/>
      <c r="I4" s="222" t="s">
        <v>19</v>
      </c>
      <c r="J4" s="222"/>
      <c r="K4" s="222"/>
      <c r="L4" s="222"/>
      <c r="M4" s="222"/>
      <c r="N4" s="222"/>
      <c r="O4" s="222"/>
      <c r="P4" s="222"/>
      <c r="Q4" s="222"/>
      <c r="R4" s="211" t="s">
        <v>4</v>
      </c>
      <c r="S4" s="211"/>
      <c r="T4" s="211"/>
      <c r="U4" s="9"/>
    </row>
    <row r="5" spans="1:21" ht="30" customHeight="1">
      <c r="A5" s="211"/>
      <c r="B5" s="211"/>
      <c r="C5" s="211"/>
      <c r="D5" s="211"/>
      <c r="E5" s="211"/>
      <c r="F5" s="211"/>
      <c r="G5" s="211"/>
      <c r="H5" s="211"/>
      <c r="I5" s="211" t="s">
        <v>5</v>
      </c>
      <c r="J5" s="211"/>
      <c r="K5" s="211"/>
      <c r="L5" s="211"/>
      <c r="M5" s="211"/>
      <c r="N5" s="211"/>
      <c r="O5" s="211"/>
      <c r="P5" s="211"/>
      <c r="Q5" s="212" t="s">
        <v>20</v>
      </c>
      <c r="R5" s="212" t="s">
        <v>7</v>
      </c>
      <c r="S5" s="212" t="s">
        <v>8</v>
      </c>
      <c r="T5" s="212" t="s">
        <v>9</v>
      </c>
      <c r="U5" s="9"/>
    </row>
    <row r="6" spans="1:21" ht="78.75" customHeight="1">
      <c r="A6" s="211"/>
      <c r="B6" s="211"/>
      <c r="C6" s="211"/>
      <c r="D6" s="211"/>
      <c r="E6" s="211" t="s">
        <v>10</v>
      </c>
      <c r="F6" s="211"/>
      <c r="G6" s="211" t="s">
        <v>11</v>
      </c>
      <c r="H6" s="211"/>
      <c r="I6" s="212" t="s">
        <v>21</v>
      </c>
      <c r="J6" s="211" t="s">
        <v>22</v>
      </c>
      <c r="K6" s="211"/>
      <c r="L6" s="211" t="s">
        <v>23</v>
      </c>
      <c r="M6" s="211"/>
      <c r="N6" s="211"/>
      <c r="O6" s="212" t="s">
        <v>14</v>
      </c>
      <c r="P6" s="214" t="s">
        <v>98</v>
      </c>
      <c r="Q6" s="212"/>
      <c r="R6" s="212"/>
      <c r="S6" s="212"/>
      <c r="T6" s="212"/>
      <c r="U6" s="9"/>
    </row>
    <row r="7" spans="1:21" ht="110.25" customHeight="1" thickBot="1">
      <c r="A7" s="211"/>
      <c r="B7" s="211"/>
      <c r="C7" s="22" t="s">
        <v>15</v>
      </c>
      <c r="D7" s="22" t="s">
        <v>16</v>
      </c>
      <c r="E7" s="22" t="s">
        <v>15</v>
      </c>
      <c r="F7" s="22" t="s">
        <v>16</v>
      </c>
      <c r="G7" s="22" t="s">
        <v>15</v>
      </c>
      <c r="H7" s="22" t="s">
        <v>16</v>
      </c>
      <c r="I7" s="212"/>
      <c r="J7" s="22" t="s">
        <v>24</v>
      </c>
      <c r="K7" s="22" t="s">
        <v>25</v>
      </c>
      <c r="L7" s="22" t="s">
        <v>26</v>
      </c>
      <c r="M7" s="22" t="s">
        <v>27</v>
      </c>
      <c r="N7" s="22" t="s">
        <v>28</v>
      </c>
      <c r="O7" s="212"/>
      <c r="P7" s="215"/>
      <c r="Q7" s="212"/>
      <c r="R7" s="212"/>
      <c r="S7" s="212"/>
      <c r="T7" s="212"/>
      <c r="U7" s="9"/>
    </row>
    <row r="8" spans="2:21" ht="15" customHeight="1"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9"/>
    </row>
    <row r="9" spans="1:21" ht="18.75" hidden="1">
      <c r="A9" s="18">
        <v>1</v>
      </c>
      <c r="B9" s="24" t="s">
        <v>44</v>
      </c>
      <c r="C9" s="23"/>
      <c r="D9" s="23"/>
      <c r="E9" s="23"/>
      <c r="F9" s="23"/>
      <c r="G9" s="23"/>
      <c r="H9" s="23"/>
      <c r="I9" s="18">
        <v>84.01</v>
      </c>
      <c r="J9" s="23"/>
      <c r="K9" s="23">
        <v>2.4</v>
      </c>
      <c r="L9" s="23"/>
      <c r="M9" s="23"/>
      <c r="N9" s="23"/>
      <c r="O9" s="23"/>
      <c r="P9" s="17">
        <v>38777</v>
      </c>
      <c r="Q9" s="18">
        <v>268.04</v>
      </c>
      <c r="R9" s="25" t="e">
        <f>I9/C9*100</f>
        <v>#DIV/0!</v>
      </c>
      <c r="S9" s="25" t="e">
        <f>Q9/D9*100</f>
        <v>#DIV/0!</v>
      </c>
      <c r="T9" s="25" t="e">
        <f>(S9+R9)/2</f>
        <v>#DIV/0!</v>
      </c>
      <c r="U9" s="9"/>
    </row>
    <row r="10" spans="1:21" ht="30" customHeight="1">
      <c r="A10" s="216" t="s">
        <v>116</v>
      </c>
      <c r="B10" s="217"/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8"/>
      <c r="U10" s="9"/>
    </row>
    <row r="11" spans="1:21" ht="89.25" customHeight="1">
      <c r="A11" s="18">
        <v>1</v>
      </c>
      <c r="B11" s="134" t="s">
        <v>100</v>
      </c>
      <c r="C11" s="119">
        <v>1248.36</v>
      </c>
      <c r="D11" s="119">
        <v>1702.98</v>
      </c>
      <c r="E11" s="120">
        <v>1091.56</v>
      </c>
      <c r="F11" s="120">
        <v>1426.99</v>
      </c>
      <c r="G11" s="119">
        <v>0</v>
      </c>
      <c r="H11" s="119">
        <v>0</v>
      </c>
      <c r="I11" s="119">
        <v>1309.87</v>
      </c>
      <c r="J11" s="119" t="s">
        <v>58</v>
      </c>
      <c r="K11" s="119">
        <v>26.95</v>
      </c>
      <c r="L11" s="119" t="s">
        <v>88</v>
      </c>
      <c r="M11" s="119">
        <v>82.81</v>
      </c>
      <c r="N11" s="119"/>
      <c r="O11" s="121">
        <v>43068</v>
      </c>
      <c r="P11" s="137" t="s">
        <v>184</v>
      </c>
      <c r="Q11" s="120">
        <v>1712.39</v>
      </c>
      <c r="R11" s="93">
        <f aca="true" t="shared" si="0" ref="R11:R16">I11/1.2/C11*100</f>
        <v>87.43938714259777</v>
      </c>
      <c r="S11" s="86">
        <f>(F11+H11)/D11</f>
        <v>0.8379370280332123</v>
      </c>
      <c r="T11" s="81">
        <v>117.5</v>
      </c>
      <c r="U11" s="9"/>
    </row>
    <row r="12" spans="1:21" ht="45" customHeight="1">
      <c r="A12" s="18">
        <v>2</v>
      </c>
      <c r="B12" s="134" t="s">
        <v>101</v>
      </c>
      <c r="C12" s="85" t="s">
        <v>80</v>
      </c>
      <c r="D12" s="85">
        <v>1719.52</v>
      </c>
      <c r="E12" s="85" t="s">
        <v>80</v>
      </c>
      <c r="F12" s="85">
        <v>1722.39</v>
      </c>
      <c r="G12" s="85" t="s">
        <v>80</v>
      </c>
      <c r="H12" s="85">
        <v>0</v>
      </c>
      <c r="I12" s="85" t="s">
        <v>80</v>
      </c>
      <c r="J12" s="82" t="s">
        <v>58</v>
      </c>
      <c r="K12" s="85" t="s">
        <v>80</v>
      </c>
      <c r="L12" s="85" t="s">
        <v>80</v>
      </c>
      <c r="M12" s="95" t="s">
        <v>80</v>
      </c>
      <c r="N12" s="84" t="s">
        <v>80</v>
      </c>
      <c r="O12" s="80">
        <v>42125</v>
      </c>
      <c r="P12" s="138" t="s">
        <v>128</v>
      </c>
      <c r="Q12" s="85">
        <v>2066.87</v>
      </c>
      <c r="R12" s="86"/>
      <c r="S12" s="86">
        <f>(F12+H12)/D12</f>
        <v>1.0016690704382618</v>
      </c>
      <c r="T12" s="84"/>
      <c r="U12" s="9"/>
    </row>
    <row r="13" spans="1:21" ht="68.25" customHeight="1">
      <c r="A13" s="107">
        <v>3</v>
      </c>
      <c r="B13" s="134" t="s">
        <v>102</v>
      </c>
      <c r="C13" s="98">
        <v>694.85</v>
      </c>
      <c r="D13" s="98">
        <v>1499.09</v>
      </c>
      <c r="E13" s="23">
        <v>1218.04</v>
      </c>
      <c r="F13" s="23">
        <v>1218.04</v>
      </c>
      <c r="G13" s="23">
        <v>13.15</v>
      </c>
      <c r="H13" s="23">
        <v>13.15</v>
      </c>
      <c r="I13" s="84">
        <v>1477.43</v>
      </c>
      <c r="J13" s="84" t="s">
        <v>58</v>
      </c>
      <c r="K13" s="84">
        <v>45.1</v>
      </c>
      <c r="L13" s="84">
        <v>0</v>
      </c>
      <c r="M13" s="84">
        <v>0</v>
      </c>
      <c r="N13" s="84">
        <v>0</v>
      </c>
      <c r="O13" s="109">
        <v>42552</v>
      </c>
      <c r="P13" s="138" t="s">
        <v>121</v>
      </c>
      <c r="Q13" s="84">
        <v>1477.13</v>
      </c>
      <c r="R13" s="93">
        <f t="shared" si="0"/>
        <v>177.1881221366722</v>
      </c>
      <c r="S13" s="93">
        <f>Q13/1.2/D13*100</f>
        <v>82.11259275071323</v>
      </c>
      <c r="T13" s="88">
        <v>114</v>
      </c>
      <c r="U13" s="9"/>
    </row>
    <row r="14" spans="1:21" ht="59.25" customHeight="1">
      <c r="A14" s="107">
        <v>4</v>
      </c>
      <c r="B14" s="134" t="s">
        <v>103</v>
      </c>
      <c r="C14" s="99" t="s">
        <v>80</v>
      </c>
      <c r="D14" s="99" t="s">
        <v>188</v>
      </c>
      <c r="E14" s="99" t="s">
        <v>80</v>
      </c>
      <c r="F14" s="99">
        <v>2221.85</v>
      </c>
      <c r="G14" s="99" t="s">
        <v>80</v>
      </c>
      <c r="H14" s="99">
        <v>0</v>
      </c>
      <c r="I14" s="99" t="s">
        <v>80</v>
      </c>
      <c r="J14" s="82" t="s">
        <v>58</v>
      </c>
      <c r="K14" s="99" t="s">
        <v>80</v>
      </c>
      <c r="L14" s="99" t="s">
        <v>80</v>
      </c>
      <c r="M14" s="96" t="s">
        <v>80</v>
      </c>
      <c r="N14" s="89" t="s">
        <v>80</v>
      </c>
      <c r="O14" s="90">
        <v>43034</v>
      </c>
      <c r="P14" s="139" t="s">
        <v>169</v>
      </c>
      <c r="Q14" s="94">
        <v>2666.22</v>
      </c>
      <c r="R14" s="93"/>
      <c r="S14" s="93">
        <v>96.7</v>
      </c>
      <c r="T14" s="88">
        <v>96.8</v>
      </c>
      <c r="U14" s="9"/>
    </row>
    <row r="15" spans="1:21" ht="69" customHeight="1">
      <c r="A15" s="107">
        <v>5</v>
      </c>
      <c r="B15" s="134" t="s">
        <v>70</v>
      </c>
      <c r="C15" s="108">
        <v>1548.83</v>
      </c>
      <c r="D15" s="108">
        <v>1618.45</v>
      </c>
      <c r="E15" s="108">
        <v>1458</v>
      </c>
      <c r="F15" s="108">
        <v>1661.77</v>
      </c>
      <c r="G15" s="92">
        <v>86</v>
      </c>
      <c r="H15" s="92">
        <v>198.4</v>
      </c>
      <c r="I15" s="100">
        <v>1852.83</v>
      </c>
      <c r="J15" s="82" t="s">
        <v>58</v>
      </c>
      <c r="K15" s="100">
        <v>63.74</v>
      </c>
      <c r="L15" s="100" t="s">
        <v>80</v>
      </c>
      <c r="M15" s="97" t="s">
        <v>80</v>
      </c>
      <c r="N15" s="91" t="s">
        <v>80</v>
      </c>
      <c r="O15" s="87">
        <v>42685</v>
      </c>
      <c r="P15" s="140" t="s">
        <v>183</v>
      </c>
      <c r="Q15" s="91">
        <v>2232.14</v>
      </c>
      <c r="R15" s="93">
        <f t="shared" si="0"/>
        <v>99.68976582323432</v>
      </c>
      <c r="S15" s="93">
        <f>Q15/1.2/D15*100</f>
        <v>114.93198224638799</v>
      </c>
      <c r="T15" s="91">
        <v>133</v>
      </c>
      <c r="U15" s="9"/>
    </row>
    <row r="16" spans="1:21" ht="41.25" customHeight="1">
      <c r="A16" s="114">
        <v>6</v>
      </c>
      <c r="B16" s="135" t="s">
        <v>117</v>
      </c>
      <c r="C16" s="95">
        <v>1147.9</v>
      </c>
      <c r="D16" s="84">
        <v>1750.3</v>
      </c>
      <c r="E16" s="84">
        <v>1390.67</v>
      </c>
      <c r="F16" s="84">
        <v>1756.856</v>
      </c>
      <c r="G16" s="84">
        <v>0</v>
      </c>
      <c r="H16" s="84">
        <v>0</v>
      </c>
      <c r="I16" s="84">
        <v>1688.8</v>
      </c>
      <c r="J16" s="82" t="s">
        <v>58</v>
      </c>
      <c r="K16" s="84">
        <v>37.71</v>
      </c>
      <c r="L16" s="84">
        <v>0</v>
      </c>
      <c r="M16" s="84">
        <v>0</v>
      </c>
      <c r="N16" s="84">
        <v>0</v>
      </c>
      <c r="O16" s="109">
        <v>42755</v>
      </c>
      <c r="P16" s="138" t="s">
        <v>141</v>
      </c>
      <c r="Q16" s="110">
        <v>2108.23</v>
      </c>
      <c r="R16" s="93">
        <f t="shared" si="0"/>
        <v>122.60069111711238</v>
      </c>
      <c r="S16" s="93">
        <f>Q16/1.2/D16*100</f>
        <v>100.37469767087548</v>
      </c>
      <c r="T16" s="83">
        <v>115.5</v>
      </c>
      <c r="U16" s="9"/>
    </row>
    <row r="17" spans="1:21" ht="55.5" customHeight="1">
      <c r="A17" s="114">
        <v>7</v>
      </c>
      <c r="B17" s="117" t="s">
        <v>124</v>
      </c>
      <c r="C17" s="23">
        <v>1352.36</v>
      </c>
      <c r="D17" s="23" t="s">
        <v>159</v>
      </c>
      <c r="E17" s="23">
        <v>1269.32</v>
      </c>
      <c r="F17" s="23" t="s">
        <v>133</v>
      </c>
      <c r="G17" s="23">
        <v>34.94</v>
      </c>
      <c r="H17" s="23">
        <v>34.94</v>
      </c>
      <c r="I17" s="18">
        <v>1523.18</v>
      </c>
      <c r="J17" s="82" t="s">
        <v>58</v>
      </c>
      <c r="K17" s="23">
        <v>38.01</v>
      </c>
      <c r="L17" s="23">
        <v>0</v>
      </c>
      <c r="M17" s="23">
        <v>0</v>
      </c>
      <c r="N17" s="23">
        <v>0</v>
      </c>
      <c r="O17" s="17">
        <v>42552</v>
      </c>
      <c r="P17" s="138" t="s">
        <v>123</v>
      </c>
      <c r="Q17" s="118" t="s">
        <v>134</v>
      </c>
      <c r="R17" s="92">
        <f>I17/1.2/C17*100</f>
        <v>93.85937669456852</v>
      </c>
      <c r="S17" s="92" t="s">
        <v>135</v>
      </c>
      <c r="T17" s="118">
        <v>95.91</v>
      </c>
      <c r="U17" s="9"/>
    </row>
    <row r="18" spans="1:21" ht="55.5" customHeight="1">
      <c r="A18" s="115">
        <v>8</v>
      </c>
      <c r="B18" s="117" t="s">
        <v>138</v>
      </c>
      <c r="C18" s="23">
        <v>1090.27</v>
      </c>
      <c r="D18" s="23"/>
      <c r="E18" s="23" t="s">
        <v>139</v>
      </c>
      <c r="F18" s="23"/>
      <c r="G18" s="23"/>
      <c r="H18" s="23"/>
      <c r="I18" s="79" t="s">
        <v>140</v>
      </c>
      <c r="J18" s="82" t="s">
        <v>58</v>
      </c>
      <c r="K18" s="23">
        <v>31.07</v>
      </c>
      <c r="L18" s="23"/>
      <c r="M18" s="23"/>
      <c r="N18" s="23"/>
      <c r="O18" s="109">
        <v>42278</v>
      </c>
      <c r="P18" s="141" t="s">
        <v>137</v>
      </c>
      <c r="Q18" s="118"/>
      <c r="R18" s="92"/>
      <c r="S18" s="92"/>
      <c r="T18" s="118"/>
      <c r="U18" s="9"/>
    </row>
    <row r="19" spans="1:21" ht="57" customHeight="1">
      <c r="A19" s="210">
        <v>9</v>
      </c>
      <c r="B19" s="136" t="s">
        <v>118</v>
      </c>
      <c r="C19" s="199">
        <v>1269.67</v>
      </c>
      <c r="D19" s="199">
        <v>1531.22</v>
      </c>
      <c r="E19" s="200" t="s">
        <v>80</v>
      </c>
      <c r="F19" s="200" t="s">
        <v>80</v>
      </c>
      <c r="G19" s="199" t="s">
        <v>80</v>
      </c>
      <c r="H19" s="199" t="s">
        <v>80</v>
      </c>
      <c r="I19" s="199">
        <v>1312.81</v>
      </c>
      <c r="J19" s="199" t="s">
        <v>175</v>
      </c>
      <c r="K19" s="199">
        <v>30.24</v>
      </c>
      <c r="L19" s="199" t="s">
        <v>80</v>
      </c>
      <c r="M19" s="199" t="s">
        <v>80</v>
      </c>
      <c r="N19" s="199" t="s">
        <v>80</v>
      </c>
      <c r="O19" s="201" t="s">
        <v>176</v>
      </c>
      <c r="P19" s="202" t="s">
        <v>122</v>
      </c>
      <c r="Q19" s="200">
        <v>1688.08</v>
      </c>
      <c r="R19" s="25">
        <f>I19/1.2/C19*100</f>
        <v>86.16477772439558</v>
      </c>
      <c r="S19" s="25">
        <f>Q19/1.2/D19*100</f>
        <v>91.87009922371269</v>
      </c>
      <c r="T19" s="25">
        <v>103.5</v>
      </c>
      <c r="U19" s="9"/>
    </row>
  </sheetData>
  <mergeCells count="21">
    <mergeCell ref="A10:T10"/>
    <mergeCell ref="B2:T2"/>
    <mergeCell ref="A4:A7"/>
    <mergeCell ref="B4:B7"/>
    <mergeCell ref="I4:Q4"/>
    <mergeCell ref="I6:I7"/>
    <mergeCell ref="J6:K6"/>
    <mergeCell ref="L6:N6"/>
    <mergeCell ref="S5:S7"/>
    <mergeCell ref="I5:P5"/>
    <mergeCell ref="O6:O7"/>
    <mergeCell ref="Q1:T1"/>
    <mergeCell ref="Q5:Q7"/>
    <mergeCell ref="R4:T4"/>
    <mergeCell ref="R5:R7"/>
    <mergeCell ref="T5:T7"/>
    <mergeCell ref="P6:P7"/>
    <mergeCell ref="C4:D6"/>
    <mergeCell ref="E4:H5"/>
    <mergeCell ref="E6:F6"/>
    <mergeCell ref="G6:H6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T37"/>
  <sheetViews>
    <sheetView tabSelected="1" view="pageBreakPreview" zoomScale="50" zoomScaleNormal="75" zoomScaleSheetLayoutView="50" workbookViewId="0" topLeftCell="A17">
      <selection activeCell="C29" sqref="C29"/>
    </sheetView>
  </sheetViews>
  <sheetFormatPr defaultColWidth="9.140625" defaultRowHeight="12.75"/>
  <cols>
    <col min="1" max="1" width="6.8515625" style="10" customWidth="1"/>
    <col min="2" max="2" width="60.140625" style="10" customWidth="1"/>
    <col min="3" max="3" width="15.00390625" style="10" customWidth="1"/>
    <col min="4" max="4" width="16.140625" style="10" customWidth="1"/>
    <col min="5" max="5" width="11.8515625" style="10" customWidth="1"/>
    <col min="6" max="6" width="11.140625" style="10" customWidth="1"/>
    <col min="7" max="7" width="12.140625" style="10" customWidth="1"/>
    <col min="8" max="8" width="13.140625" style="10" customWidth="1"/>
    <col min="9" max="9" width="15.140625" style="10" customWidth="1"/>
    <col min="10" max="10" width="22.7109375" style="10" customWidth="1"/>
    <col min="11" max="11" width="17.57421875" style="10" customWidth="1"/>
    <col min="12" max="13" width="21.57421875" style="10" customWidth="1"/>
    <col min="14" max="14" width="67.00390625" style="10" customWidth="1"/>
    <col min="15" max="15" width="18.140625" style="10" customWidth="1"/>
    <col min="16" max="16" width="20.140625" style="10" customWidth="1"/>
    <col min="17" max="17" width="20.57421875" style="10" customWidth="1"/>
    <col min="18" max="18" width="29.8515625" style="10" customWidth="1"/>
    <col min="19" max="16384" width="9.140625" style="10" customWidth="1"/>
  </cols>
  <sheetData>
    <row r="1" spans="15:18" ht="71.25" customHeight="1" hidden="1">
      <c r="O1" s="224"/>
      <c r="P1" s="224"/>
      <c r="Q1" s="224"/>
      <c r="R1" s="224"/>
    </row>
    <row r="2" spans="2:20" s="6" customFormat="1" ht="93" customHeight="1">
      <c r="B2" s="225" t="s">
        <v>178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11"/>
      <c r="T2" s="11"/>
    </row>
    <row r="3" spans="2:3" ht="34.5" customHeight="1">
      <c r="B3" s="12"/>
      <c r="C3" s="12"/>
    </row>
    <row r="4" spans="1:20" ht="29.25" customHeight="1">
      <c r="A4" s="227"/>
      <c r="B4" s="227" t="s">
        <v>0</v>
      </c>
      <c r="C4" s="227" t="s">
        <v>1</v>
      </c>
      <c r="D4" s="227"/>
      <c r="E4" s="227" t="s">
        <v>2</v>
      </c>
      <c r="F4" s="227"/>
      <c r="G4" s="227"/>
      <c r="H4" s="227"/>
      <c r="I4" s="226" t="s">
        <v>3</v>
      </c>
      <c r="J4" s="226"/>
      <c r="K4" s="226"/>
      <c r="L4" s="226"/>
      <c r="M4" s="226"/>
      <c r="N4" s="226"/>
      <c r="O4" s="226"/>
      <c r="P4" s="227" t="s">
        <v>4</v>
      </c>
      <c r="Q4" s="227"/>
      <c r="R4" s="227"/>
      <c r="S4" s="26"/>
      <c r="T4" s="26"/>
    </row>
    <row r="5" spans="1:20" ht="45.75" customHeight="1">
      <c r="A5" s="227"/>
      <c r="B5" s="227"/>
      <c r="C5" s="227"/>
      <c r="D5" s="227"/>
      <c r="E5" s="227"/>
      <c r="F5" s="227"/>
      <c r="G5" s="227"/>
      <c r="H5" s="227"/>
      <c r="I5" s="227" t="s">
        <v>5</v>
      </c>
      <c r="J5" s="227"/>
      <c r="K5" s="227"/>
      <c r="L5" s="227"/>
      <c r="M5" s="227"/>
      <c r="N5" s="227"/>
      <c r="O5" s="223" t="s">
        <v>6</v>
      </c>
      <c r="P5" s="223" t="s">
        <v>7</v>
      </c>
      <c r="Q5" s="223" t="s">
        <v>8</v>
      </c>
      <c r="R5" s="223" t="s">
        <v>9</v>
      </c>
      <c r="S5" s="26"/>
      <c r="T5" s="26"/>
    </row>
    <row r="6" spans="1:20" ht="77.25" customHeight="1">
      <c r="A6" s="227"/>
      <c r="B6" s="227"/>
      <c r="C6" s="227"/>
      <c r="D6" s="227"/>
      <c r="E6" s="227" t="s">
        <v>10</v>
      </c>
      <c r="F6" s="227"/>
      <c r="G6" s="227" t="s">
        <v>11</v>
      </c>
      <c r="H6" s="227"/>
      <c r="I6" s="223" t="s">
        <v>27</v>
      </c>
      <c r="J6" s="223" t="s">
        <v>13</v>
      </c>
      <c r="K6" s="223" t="s">
        <v>99</v>
      </c>
      <c r="L6" s="223" t="s">
        <v>43</v>
      </c>
      <c r="M6" s="223" t="s">
        <v>14</v>
      </c>
      <c r="N6" s="231" t="s">
        <v>98</v>
      </c>
      <c r="O6" s="223"/>
      <c r="P6" s="223"/>
      <c r="Q6" s="223"/>
      <c r="R6" s="223"/>
      <c r="S6" s="26"/>
      <c r="T6" s="26"/>
    </row>
    <row r="7" spans="1:20" ht="100.5" customHeight="1">
      <c r="A7" s="227"/>
      <c r="B7" s="227"/>
      <c r="C7" s="28" t="s">
        <v>15</v>
      </c>
      <c r="D7" s="28" t="s">
        <v>16</v>
      </c>
      <c r="E7" s="28" t="s">
        <v>15</v>
      </c>
      <c r="F7" s="28" t="s">
        <v>16</v>
      </c>
      <c r="G7" s="28" t="s">
        <v>15</v>
      </c>
      <c r="H7" s="28" t="s">
        <v>16</v>
      </c>
      <c r="I7" s="223"/>
      <c r="J7" s="223"/>
      <c r="K7" s="223"/>
      <c r="L7" s="223"/>
      <c r="M7" s="223"/>
      <c r="N7" s="231"/>
      <c r="O7" s="223"/>
      <c r="P7" s="223"/>
      <c r="Q7" s="223"/>
      <c r="R7" s="223"/>
      <c r="S7" s="26"/>
      <c r="T7" s="26"/>
    </row>
    <row r="8" spans="1:20" ht="22.5" customHeight="1">
      <c r="A8" s="68"/>
      <c r="B8" s="69">
        <v>1</v>
      </c>
      <c r="C8" s="69">
        <v>2</v>
      </c>
      <c r="D8" s="69">
        <v>3</v>
      </c>
      <c r="E8" s="69">
        <v>4</v>
      </c>
      <c r="F8" s="69">
        <v>5</v>
      </c>
      <c r="G8" s="69">
        <v>6</v>
      </c>
      <c r="H8" s="69">
        <v>7</v>
      </c>
      <c r="I8" s="69">
        <v>8</v>
      </c>
      <c r="J8" s="69">
        <v>9</v>
      </c>
      <c r="K8" s="69">
        <v>10</v>
      </c>
      <c r="L8" s="69">
        <v>11</v>
      </c>
      <c r="M8" s="69">
        <v>12</v>
      </c>
      <c r="N8" s="69">
        <v>13</v>
      </c>
      <c r="O8" s="69">
        <v>14</v>
      </c>
      <c r="P8" s="69">
        <v>15</v>
      </c>
      <c r="Q8" s="69">
        <v>16</v>
      </c>
      <c r="R8" s="69">
        <v>17</v>
      </c>
      <c r="S8" s="26"/>
      <c r="T8" s="26"/>
    </row>
    <row r="9" spans="1:20" ht="23.25" hidden="1">
      <c r="A9" s="27">
        <v>1</v>
      </c>
      <c r="B9" s="29" t="s">
        <v>45</v>
      </c>
      <c r="C9" s="30"/>
      <c r="D9" s="30"/>
      <c r="E9" s="30"/>
      <c r="F9" s="30"/>
      <c r="G9" s="30"/>
      <c r="H9" s="30"/>
      <c r="I9" s="30">
        <v>1.3</v>
      </c>
      <c r="J9" s="30"/>
      <c r="K9" s="30"/>
      <c r="L9" s="31"/>
      <c r="M9" s="31"/>
      <c r="N9" s="32">
        <v>38534</v>
      </c>
      <c r="O9" s="30">
        <v>1.48</v>
      </c>
      <c r="P9" s="33" t="e">
        <f aca="true" t="shared" si="0" ref="P9:P16">I9/C9*100</f>
        <v>#DIV/0!</v>
      </c>
      <c r="Q9" s="33" t="e">
        <f aca="true" t="shared" si="1" ref="Q9:Q16">O9/D9*100</f>
        <v>#DIV/0!</v>
      </c>
      <c r="R9" s="33" t="e">
        <f aca="true" t="shared" si="2" ref="R9:R16">(Q9+P9)/2</f>
        <v>#DIV/0!</v>
      </c>
      <c r="S9" s="26"/>
      <c r="T9" s="26"/>
    </row>
    <row r="10" spans="1:20" ht="23.25" hidden="1">
      <c r="A10" s="27">
        <v>2</v>
      </c>
      <c r="B10" s="29" t="s">
        <v>46</v>
      </c>
      <c r="C10" s="30"/>
      <c r="D10" s="30"/>
      <c r="E10" s="30"/>
      <c r="F10" s="30"/>
      <c r="G10" s="30"/>
      <c r="H10" s="30"/>
      <c r="I10" s="30">
        <v>1.1</v>
      </c>
      <c r="J10" s="30"/>
      <c r="K10" s="30"/>
      <c r="L10" s="31"/>
      <c r="M10" s="31"/>
      <c r="N10" s="32">
        <v>38552</v>
      </c>
      <c r="O10" s="30">
        <v>5.35</v>
      </c>
      <c r="P10" s="33" t="e">
        <f t="shared" si="0"/>
        <v>#DIV/0!</v>
      </c>
      <c r="Q10" s="33" t="e">
        <f t="shared" si="1"/>
        <v>#DIV/0!</v>
      </c>
      <c r="R10" s="33" t="e">
        <f t="shared" si="2"/>
        <v>#DIV/0!</v>
      </c>
      <c r="S10" s="26"/>
      <c r="T10" s="26"/>
    </row>
    <row r="11" spans="1:20" ht="46.5" hidden="1">
      <c r="A11" s="27">
        <v>1</v>
      </c>
      <c r="B11" s="29" t="s">
        <v>47</v>
      </c>
      <c r="C11" s="30">
        <v>1.42</v>
      </c>
      <c r="D11" s="30">
        <v>1.42</v>
      </c>
      <c r="E11" s="30">
        <v>1.25</v>
      </c>
      <c r="F11" s="30">
        <v>1.25</v>
      </c>
      <c r="G11" s="30">
        <v>1.31</v>
      </c>
      <c r="H11" s="30">
        <v>2.5</v>
      </c>
      <c r="I11" s="30">
        <v>1.57</v>
      </c>
      <c r="J11" s="30" t="s">
        <v>59</v>
      </c>
      <c r="K11" s="30" t="s">
        <v>60</v>
      </c>
      <c r="L11" s="31">
        <v>24</v>
      </c>
      <c r="M11" s="31"/>
      <c r="N11" s="32">
        <v>39173</v>
      </c>
      <c r="O11" s="30">
        <v>3</v>
      </c>
      <c r="P11" s="33">
        <v>88</v>
      </c>
      <c r="Q11" s="33">
        <v>88</v>
      </c>
      <c r="R11" s="33">
        <v>88</v>
      </c>
      <c r="S11" s="26"/>
      <c r="T11" s="26"/>
    </row>
    <row r="12" spans="1:20" ht="71.25" customHeight="1" hidden="1">
      <c r="A12" s="27">
        <v>4</v>
      </c>
      <c r="B12" s="29" t="s">
        <v>48</v>
      </c>
      <c r="C12" s="30"/>
      <c r="D12" s="30"/>
      <c r="E12" s="30"/>
      <c r="F12" s="30"/>
      <c r="G12" s="30"/>
      <c r="H12" s="30"/>
      <c r="I12" s="30">
        <v>1.1</v>
      </c>
      <c r="J12" s="30"/>
      <c r="K12" s="30"/>
      <c r="L12" s="31"/>
      <c r="M12" s="31"/>
      <c r="N12" s="32">
        <v>38657</v>
      </c>
      <c r="O12" s="30">
        <v>2.72</v>
      </c>
      <c r="P12" s="33" t="e">
        <f t="shared" si="0"/>
        <v>#DIV/0!</v>
      </c>
      <c r="Q12" s="33" t="e">
        <f t="shared" si="1"/>
        <v>#DIV/0!</v>
      </c>
      <c r="R12" s="33" t="e">
        <f t="shared" si="2"/>
        <v>#DIV/0!</v>
      </c>
      <c r="S12" s="26"/>
      <c r="T12" s="26"/>
    </row>
    <row r="13" spans="1:20" ht="23.25" hidden="1">
      <c r="A13" s="27">
        <v>5</v>
      </c>
      <c r="B13" s="29" t="s">
        <v>49</v>
      </c>
      <c r="C13" s="30"/>
      <c r="D13" s="30"/>
      <c r="E13" s="30"/>
      <c r="F13" s="30"/>
      <c r="G13" s="30"/>
      <c r="H13" s="30"/>
      <c r="I13" s="30">
        <v>1.42</v>
      </c>
      <c r="J13" s="30"/>
      <c r="K13" s="30"/>
      <c r="L13" s="31"/>
      <c r="M13" s="31"/>
      <c r="N13" s="32">
        <v>38991</v>
      </c>
      <c r="O13" s="30">
        <v>2.37</v>
      </c>
      <c r="P13" s="33" t="e">
        <f t="shared" si="0"/>
        <v>#DIV/0!</v>
      </c>
      <c r="Q13" s="33" t="e">
        <f t="shared" si="1"/>
        <v>#DIV/0!</v>
      </c>
      <c r="R13" s="33" t="e">
        <f t="shared" si="2"/>
        <v>#DIV/0!</v>
      </c>
      <c r="S13" s="26"/>
      <c r="T13" s="26"/>
    </row>
    <row r="14" spans="1:20" ht="23.25" hidden="1">
      <c r="A14" s="27">
        <v>6</v>
      </c>
      <c r="B14" s="29" t="s">
        <v>50</v>
      </c>
      <c r="C14" s="30"/>
      <c r="D14" s="30"/>
      <c r="E14" s="30"/>
      <c r="F14" s="30"/>
      <c r="G14" s="30"/>
      <c r="H14" s="30"/>
      <c r="I14" s="30">
        <v>2.68</v>
      </c>
      <c r="J14" s="30"/>
      <c r="K14" s="30"/>
      <c r="L14" s="31"/>
      <c r="M14" s="31"/>
      <c r="N14" s="32">
        <v>38660</v>
      </c>
      <c r="O14" s="30">
        <v>4.33</v>
      </c>
      <c r="P14" s="33" t="e">
        <f t="shared" si="0"/>
        <v>#DIV/0!</v>
      </c>
      <c r="Q14" s="33" t="e">
        <f t="shared" si="1"/>
        <v>#DIV/0!</v>
      </c>
      <c r="R14" s="33" t="e">
        <f t="shared" si="2"/>
        <v>#DIV/0!</v>
      </c>
      <c r="S14" s="26"/>
      <c r="T14" s="26"/>
    </row>
    <row r="15" spans="1:20" ht="71.25" customHeight="1" hidden="1">
      <c r="A15" s="27">
        <v>2</v>
      </c>
      <c r="B15" s="29" t="s">
        <v>51</v>
      </c>
      <c r="C15" s="30">
        <v>2.56</v>
      </c>
      <c r="D15" s="30">
        <v>4.87</v>
      </c>
      <c r="E15" s="30">
        <v>1.92</v>
      </c>
      <c r="F15" s="30">
        <v>4.68</v>
      </c>
      <c r="G15" s="30">
        <v>0</v>
      </c>
      <c r="H15" s="30">
        <v>0</v>
      </c>
      <c r="I15" s="30">
        <v>2.16</v>
      </c>
      <c r="J15" s="30">
        <v>8</v>
      </c>
      <c r="K15" s="30">
        <v>3.7</v>
      </c>
      <c r="L15" s="31">
        <v>24</v>
      </c>
      <c r="M15" s="31"/>
      <c r="N15" s="32">
        <v>39022</v>
      </c>
      <c r="O15" s="30">
        <v>4.68</v>
      </c>
      <c r="P15" s="33">
        <v>100</v>
      </c>
      <c r="Q15" s="33">
        <v>100</v>
      </c>
      <c r="R15" s="33">
        <v>100</v>
      </c>
      <c r="S15" s="26"/>
      <c r="T15" s="26"/>
    </row>
    <row r="16" spans="1:20" ht="23.25" hidden="1">
      <c r="A16" s="27">
        <v>8</v>
      </c>
      <c r="B16" s="29" t="s">
        <v>52</v>
      </c>
      <c r="C16" s="30">
        <v>10.5</v>
      </c>
      <c r="D16" s="30">
        <v>5.1</v>
      </c>
      <c r="E16" s="30">
        <v>0</v>
      </c>
      <c r="F16" s="30">
        <v>0</v>
      </c>
      <c r="G16" s="30">
        <v>0</v>
      </c>
      <c r="H16" s="30">
        <v>0</v>
      </c>
      <c r="I16" s="30">
        <v>1.43</v>
      </c>
      <c r="J16" s="30">
        <v>0</v>
      </c>
      <c r="K16" s="30">
        <v>0</v>
      </c>
      <c r="L16" s="31">
        <v>24</v>
      </c>
      <c r="M16" s="31"/>
      <c r="N16" s="32">
        <v>38626</v>
      </c>
      <c r="O16" s="30">
        <v>3.35</v>
      </c>
      <c r="P16" s="33">
        <f t="shared" si="0"/>
        <v>13.61904761904762</v>
      </c>
      <c r="Q16" s="33">
        <f t="shared" si="1"/>
        <v>65.68627450980394</v>
      </c>
      <c r="R16" s="33">
        <f t="shared" si="2"/>
        <v>39.65266106442578</v>
      </c>
      <c r="S16" s="26"/>
      <c r="T16" s="26"/>
    </row>
    <row r="17" spans="1:20" ht="55.5">
      <c r="A17" s="149">
        <v>1</v>
      </c>
      <c r="B17" s="150" t="s">
        <v>74</v>
      </c>
      <c r="C17" s="151">
        <v>4.51</v>
      </c>
      <c r="D17" s="151">
        <v>4.51</v>
      </c>
      <c r="E17" s="151">
        <v>5.09</v>
      </c>
      <c r="F17" s="151">
        <v>5.09</v>
      </c>
      <c r="G17" s="151">
        <v>0.33</v>
      </c>
      <c r="H17" s="151">
        <v>1.78</v>
      </c>
      <c r="I17" s="152">
        <v>6.5</v>
      </c>
      <c r="J17" s="152">
        <v>35.1</v>
      </c>
      <c r="K17" s="152">
        <v>5.4</v>
      </c>
      <c r="L17" s="153">
        <v>24</v>
      </c>
      <c r="M17" s="154">
        <v>42804</v>
      </c>
      <c r="N17" s="154" t="s">
        <v>136</v>
      </c>
      <c r="O17" s="151">
        <v>8.24</v>
      </c>
      <c r="P17" s="153">
        <f aca="true" t="shared" si="3" ref="P17:P33">I17/1.2/C17*100</f>
        <v>120.10347376201037</v>
      </c>
      <c r="Q17" s="155">
        <f>(F17+H17)/D17*100</f>
        <v>152.32815964523283</v>
      </c>
      <c r="R17" s="153">
        <f>(Q17+P17)/2</f>
        <v>136.2158167036216</v>
      </c>
      <c r="S17" s="156"/>
      <c r="T17" s="156"/>
    </row>
    <row r="18" spans="1:20" ht="55.5">
      <c r="A18" s="149">
        <v>2</v>
      </c>
      <c r="B18" s="150" t="s">
        <v>82</v>
      </c>
      <c r="C18" s="157">
        <v>6.1</v>
      </c>
      <c r="D18" s="157">
        <v>6.1</v>
      </c>
      <c r="E18" s="157">
        <v>5.76</v>
      </c>
      <c r="F18" s="157">
        <v>5.76</v>
      </c>
      <c r="G18" s="157">
        <v>0.29</v>
      </c>
      <c r="H18" s="157">
        <v>2.88</v>
      </c>
      <c r="I18" s="158">
        <v>7.257</v>
      </c>
      <c r="J18" s="151">
        <v>41.36</v>
      </c>
      <c r="K18" s="157">
        <v>5.7</v>
      </c>
      <c r="L18" s="153">
        <v>24</v>
      </c>
      <c r="M18" s="154">
        <v>42896</v>
      </c>
      <c r="N18" s="159" t="s">
        <v>181</v>
      </c>
      <c r="O18" s="149">
        <v>10.367</v>
      </c>
      <c r="P18" s="153">
        <f t="shared" si="3"/>
        <v>99.1393442622951</v>
      </c>
      <c r="Q18" s="155">
        <f>(F18+H18)/D18*100</f>
        <v>141.63934426229508</v>
      </c>
      <c r="R18" s="153">
        <f aca="true" t="shared" si="4" ref="R18:R33">(Q18+P18)/2</f>
        <v>120.38934426229508</v>
      </c>
      <c r="S18" s="156"/>
      <c r="T18" s="156"/>
    </row>
    <row r="19" spans="1:20" ht="55.5">
      <c r="A19" s="149">
        <v>3</v>
      </c>
      <c r="B19" s="150" t="s">
        <v>62</v>
      </c>
      <c r="C19" s="160">
        <v>4.46</v>
      </c>
      <c r="D19" s="160">
        <v>4.46</v>
      </c>
      <c r="E19" s="161">
        <v>4.42</v>
      </c>
      <c r="F19" s="160">
        <v>4.42</v>
      </c>
      <c r="G19" s="161">
        <v>0</v>
      </c>
      <c r="H19" s="161">
        <v>0</v>
      </c>
      <c r="I19" s="160">
        <f>E19*1.2</f>
        <v>5.303999999999999</v>
      </c>
      <c r="J19" s="161">
        <v>30.71</v>
      </c>
      <c r="K19" s="161">
        <v>5.8</v>
      </c>
      <c r="L19" s="161">
        <v>24</v>
      </c>
      <c r="M19" s="162">
        <v>42654</v>
      </c>
      <c r="N19" s="163" t="s">
        <v>132</v>
      </c>
      <c r="O19" s="160">
        <v>4.69</v>
      </c>
      <c r="P19" s="153">
        <f t="shared" si="3"/>
        <v>99.10313901345292</v>
      </c>
      <c r="Q19" s="155">
        <f>(F19+H19)/D19*100</f>
        <v>99.10313901345292</v>
      </c>
      <c r="R19" s="153">
        <f t="shared" si="4"/>
        <v>99.10313901345292</v>
      </c>
      <c r="S19" s="156"/>
      <c r="T19" s="156"/>
    </row>
    <row r="20" spans="1:20" ht="58.5" customHeight="1">
      <c r="A20" s="149">
        <v>4</v>
      </c>
      <c r="B20" s="150" t="s">
        <v>75</v>
      </c>
      <c r="C20" s="160">
        <v>6.01</v>
      </c>
      <c r="D20" s="160">
        <v>6.01</v>
      </c>
      <c r="E20" s="160">
        <v>5.65</v>
      </c>
      <c r="F20" s="160">
        <v>5.65</v>
      </c>
      <c r="G20" s="164">
        <v>0</v>
      </c>
      <c r="H20" s="164">
        <v>0</v>
      </c>
      <c r="I20" s="165">
        <v>6.78</v>
      </c>
      <c r="J20" s="165">
        <v>43.32</v>
      </c>
      <c r="K20" s="165"/>
      <c r="L20" s="153">
        <v>24</v>
      </c>
      <c r="M20" s="159">
        <v>42870</v>
      </c>
      <c r="N20" s="154" t="s">
        <v>182</v>
      </c>
      <c r="O20" s="165">
        <v>6.78</v>
      </c>
      <c r="P20" s="153">
        <f t="shared" si="3"/>
        <v>94.0099833610649</v>
      </c>
      <c r="Q20" s="155">
        <f>(F20+H20)/D20*100</f>
        <v>94.0099833610649</v>
      </c>
      <c r="R20" s="153">
        <f t="shared" si="4"/>
        <v>94.0099833610649</v>
      </c>
      <c r="S20" s="156"/>
      <c r="T20" s="156"/>
    </row>
    <row r="21" spans="1:20" ht="55.5">
      <c r="A21" s="149">
        <v>5</v>
      </c>
      <c r="B21" s="150" t="s">
        <v>76</v>
      </c>
      <c r="C21" s="166">
        <v>4.89</v>
      </c>
      <c r="D21" s="166">
        <v>4.89</v>
      </c>
      <c r="E21" s="166">
        <v>3.5</v>
      </c>
      <c r="F21" s="166">
        <v>3.19</v>
      </c>
      <c r="G21" s="166">
        <v>0.3</v>
      </c>
      <c r="H21" s="166">
        <v>0.36</v>
      </c>
      <c r="I21" s="166">
        <v>6.77</v>
      </c>
      <c r="J21" s="166">
        <v>51.45</v>
      </c>
      <c r="K21" s="166">
        <v>5.67</v>
      </c>
      <c r="L21" s="166">
        <v>24</v>
      </c>
      <c r="M21" s="167">
        <v>42840</v>
      </c>
      <c r="N21" s="167" t="s">
        <v>170</v>
      </c>
      <c r="O21" s="166">
        <v>6.43</v>
      </c>
      <c r="P21" s="153">
        <f t="shared" si="3"/>
        <v>115.37150647580097</v>
      </c>
      <c r="Q21" s="168">
        <v>100</v>
      </c>
      <c r="R21" s="153">
        <f t="shared" si="4"/>
        <v>107.68575323790049</v>
      </c>
      <c r="S21" s="156"/>
      <c r="T21" s="156"/>
    </row>
    <row r="22" spans="1:20" ht="53.25" customHeight="1">
      <c r="A22" s="149">
        <v>6</v>
      </c>
      <c r="B22" s="150" t="s">
        <v>73</v>
      </c>
      <c r="C22" s="169">
        <v>5.97</v>
      </c>
      <c r="D22" s="169">
        <v>5.97</v>
      </c>
      <c r="E22" s="169">
        <v>4.81</v>
      </c>
      <c r="F22" s="169">
        <v>4.81</v>
      </c>
      <c r="G22" s="169"/>
      <c r="H22" s="169"/>
      <c r="I22" s="169">
        <v>5.77</v>
      </c>
      <c r="J22" s="169">
        <v>26.31</v>
      </c>
      <c r="K22" s="169">
        <v>4.56</v>
      </c>
      <c r="L22" s="169">
        <v>24</v>
      </c>
      <c r="M22" s="154">
        <v>43009</v>
      </c>
      <c r="N22" s="159" t="s">
        <v>167</v>
      </c>
      <c r="O22" s="151">
        <v>5.77</v>
      </c>
      <c r="P22" s="153">
        <f t="shared" si="3"/>
        <v>80.54159687325517</v>
      </c>
      <c r="Q22" s="153">
        <v>80.5</v>
      </c>
      <c r="R22" s="153">
        <f t="shared" si="4"/>
        <v>80.52079843662759</v>
      </c>
      <c r="S22" s="156"/>
      <c r="T22" s="156"/>
    </row>
    <row r="23" spans="1:20" ht="56.25" thickBot="1">
      <c r="A23" s="169">
        <v>7</v>
      </c>
      <c r="B23" s="150" t="s">
        <v>63</v>
      </c>
      <c r="C23" s="170">
        <v>6.92</v>
      </c>
      <c r="D23" s="170">
        <v>6.92</v>
      </c>
      <c r="E23" s="171">
        <v>3.96</v>
      </c>
      <c r="F23" s="171">
        <v>3.96</v>
      </c>
      <c r="G23" s="171">
        <v>0.38</v>
      </c>
      <c r="H23" s="172" t="s">
        <v>129</v>
      </c>
      <c r="I23" s="170">
        <v>5.2</v>
      </c>
      <c r="J23" s="171">
        <v>29.64</v>
      </c>
      <c r="K23" s="170">
        <v>5.7</v>
      </c>
      <c r="L23" s="171">
        <v>24</v>
      </c>
      <c r="M23" s="173">
        <v>42530</v>
      </c>
      <c r="N23" s="149" t="s">
        <v>126</v>
      </c>
      <c r="O23" s="151" t="s">
        <v>130</v>
      </c>
      <c r="P23" s="153">
        <f t="shared" si="3"/>
        <v>62.6204238921002</v>
      </c>
      <c r="Q23" s="153">
        <v>100</v>
      </c>
      <c r="R23" s="153">
        <f t="shared" si="4"/>
        <v>81.3102119460501</v>
      </c>
      <c r="S23" s="156"/>
      <c r="T23" s="156"/>
    </row>
    <row r="24" spans="1:20" ht="55.5">
      <c r="A24" s="169">
        <v>8</v>
      </c>
      <c r="B24" s="150" t="s">
        <v>78</v>
      </c>
      <c r="C24" s="151">
        <v>10</v>
      </c>
      <c r="D24" s="151">
        <v>28.98</v>
      </c>
      <c r="E24" s="151">
        <v>8.33</v>
      </c>
      <c r="F24" s="151">
        <v>24.15</v>
      </c>
      <c r="G24" s="153">
        <v>0</v>
      </c>
      <c r="H24" s="153">
        <v>0</v>
      </c>
      <c r="I24" s="152">
        <v>10</v>
      </c>
      <c r="J24" s="152">
        <v>40</v>
      </c>
      <c r="K24" s="152">
        <v>4</v>
      </c>
      <c r="L24" s="153">
        <v>24</v>
      </c>
      <c r="M24" s="154">
        <v>42838</v>
      </c>
      <c r="N24" s="154" t="s">
        <v>157</v>
      </c>
      <c r="O24" s="151">
        <v>28.98</v>
      </c>
      <c r="P24" s="153">
        <f t="shared" si="3"/>
        <v>83.33333333333334</v>
      </c>
      <c r="Q24" s="153">
        <v>100</v>
      </c>
      <c r="R24" s="153">
        <f t="shared" si="4"/>
        <v>91.66666666666667</v>
      </c>
      <c r="S24" s="156"/>
      <c r="T24" s="156"/>
    </row>
    <row r="25" spans="1:20" ht="55.5">
      <c r="A25" s="169">
        <v>9</v>
      </c>
      <c r="B25" s="150" t="s">
        <v>79</v>
      </c>
      <c r="C25" s="174">
        <v>6.16</v>
      </c>
      <c r="D25" s="174">
        <v>9.1</v>
      </c>
      <c r="E25" s="174">
        <v>9.7</v>
      </c>
      <c r="F25" s="175">
        <v>14.13</v>
      </c>
      <c r="G25" s="149">
        <v>0</v>
      </c>
      <c r="H25" s="149">
        <v>0</v>
      </c>
      <c r="I25" s="176">
        <v>11.64</v>
      </c>
      <c r="J25" s="176">
        <v>62.86</v>
      </c>
      <c r="K25" s="177">
        <v>5.4</v>
      </c>
      <c r="L25" s="177">
        <v>24</v>
      </c>
      <c r="M25" s="178">
        <v>42552</v>
      </c>
      <c r="N25" s="159" t="s">
        <v>125</v>
      </c>
      <c r="O25" s="149">
        <v>16.96</v>
      </c>
      <c r="P25" s="153">
        <f t="shared" si="3"/>
        <v>157.4675324675325</v>
      </c>
      <c r="Q25" s="153">
        <f>O25/1.2/D25*100</f>
        <v>155.31135531135533</v>
      </c>
      <c r="R25" s="153">
        <f t="shared" si="4"/>
        <v>156.3894438894439</v>
      </c>
      <c r="S25" s="156"/>
      <c r="T25" s="156"/>
    </row>
    <row r="26" spans="1:20" ht="53.25" customHeight="1">
      <c r="A26" s="169">
        <v>10</v>
      </c>
      <c r="B26" s="179" t="s">
        <v>67</v>
      </c>
      <c r="C26" s="180">
        <v>6.85</v>
      </c>
      <c r="D26" s="180">
        <v>6.85</v>
      </c>
      <c r="E26" s="181">
        <v>6.84</v>
      </c>
      <c r="F26" s="181">
        <v>6.84</v>
      </c>
      <c r="G26" s="181">
        <v>0</v>
      </c>
      <c r="H26" s="181">
        <v>0</v>
      </c>
      <c r="I26" s="181" t="s">
        <v>185</v>
      </c>
      <c r="J26" s="181">
        <v>54.2</v>
      </c>
      <c r="K26" s="180">
        <v>6.6</v>
      </c>
      <c r="L26" s="182">
        <v>24</v>
      </c>
      <c r="M26" s="159">
        <v>42980</v>
      </c>
      <c r="N26" s="159" t="s">
        <v>166</v>
      </c>
      <c r="O26" s="180">
        <v>8.21</v>
      </c>
      <c r="P26" s="153">
        <v>99.9</v>
      </c>
      <c r="Q26" s="153">
        <f>O26/1.2/D26*100</f>
        <v>99.87834549878347</v>
      </c>
      <c r="R26" s="183">
        <v>99.7</v>
      </c>
      <c r="S26" s="156"/>
      <c r="T26" s="156"/>
    </row>
    <row r="27" spans="1:20" ht="36.75" customHeight="1">
      <c r="A27" s="169">
        <v>11</v>
      </c>
      <c r="B27" s="184" t="s">
        <v>81</v>
      </c>
      <c r="C27" s="185">
        <v>5.35</v>
      </c>
      <c r="D27" s="185">
        <v>14.45</v>
      </c>
      <c r="E27" s="185">
        <v>5.35</v>
      </c>
      <c r="F27" s="185">
        <v>14.45</v>
      </c>
      <c r="G27" s="185" t="s">
        <v>80</v>
      </c>
      <c r="H27" s="185" t="s">
        <v>80</v>
      </c>
      <c r="I27" s="185">
        <v>12.54</v>
      </c>
      <c r="J27" s="185">
        <v>57.68</v>
      </c>
      <c r="K27" s="185">
        <v>0</v>
      </c>
      <c r="L27" s="185">
        <v>24</v>
      </c>
      <c r="M27" s="186">
        <v>42968</v>
      </c>
      <c r="N27" s="185" t="s">
        <v>174</v>
      </c>
      <c r="O27" s="187">
        <v>21.42</v>
      </c>
      <c r="P27" s="188">
        <f t="shared" si="3"/>
        <v>195.32710280373834</v>
      </c>
      <c r="Q27" s="188">
        <f>O27/1.2/D27*100</f>
        <v>123.52941176470588</v>
      </c>
      <c r="R27" s="188">
        <f t="shared" si="4"/>
        <v>159.42825728422213</v>
      </c>
      <c r="S27" s="156"/>
      <c r="T27" s="156"/>
    </row>
    <row r="28" spans="1:20" ht="55.5">
      <c r="A28" s="169">
        <v>11</v>
      </c>
      <c r="B28" s="179" t="s">
        <v>64</v>
      </c>
      <c r="C28" s="189">
        <v>4.73</v>
      </c>
      <c r="D28" s="189">
        <v>4.73</v>
      </c>
      <c r="E28" s="189">
        <v>4.78</v>
      </c>
      <c r="F28" s="189">
        <v>4.69</v>
      </c>
      <c r="G28" s="189">
        <v>4.69</v>
      </c>
      <c r="H28" s="189" t="s">
        <v>80</v>
      </c>
      <c r="I28" s="189">
        <v>5.63</v>
      </c>
      <c r="J28" s="189" t="s">
        <v>153</v>
      </c>
      <c r="K28" s="189" t="s">
        <v>154</v>
      </c>
      <c r="L28" s="190">
        <v>24</v>
      </c>
      <c r="M28" s="154" t="s">
        <v>152</v>
      </c>
      <c r="N28" s="154" t="s">
        <v>155</v>
      </c>
      <c r="O28" s="151">
        <v>5.63</v>
      </c>
      <c r="P28" s="153">
        <f t="shared" si="3"/>
        <v>99.18957011980267</v>
      </c>
      <c r="Q28" s="153">
        <f>O28/1.2/D28*100</f>
        <v>99.18957011980267</v>
      </c>
      <c r="R28" s="153">
        <f t="shared" si="4"/>
        <v>99.18957011980267</v>
      </c>
      <c r="S28" s="156"/>
      <c r="T28" s="156"/>
    </row>
    <row r="29" spans="1:20" ht="63" customHeight="1">
      <c r="A29" s="243">
        <v>12</v>
      </c>
      <c r="B29" s="179" t="s">
        <v>71</v>
      </c>
      <c r="C29" s="169">
        <v>7.9</v>
      </c>
      <c r="D29" s="169">
        <v>12.83</v>
      </c>
      <c r="E29" s="169">
        <v>0</v>
      </c>
      <c r="F29" s="169">
        <v>0</v>
      </c>
      <c r="G29" s="169">
        <v>0</v>
      </c>
      <c r="H29" s="169">
        <v>0</v>
      </c>
      <c r="I29" s="169">
        <v>7.9</v>
      </c>
      <c r="J29" s="169">
        <v>7.9</v>
      </c>
      <c r="K29" s="169">
        <v>0</v>
      </c>
      <c r="L29" s="169">
        <v>24</v>
      </c>
      <c r="M29" s="154">
        <v>42840</v>
      </c>
      <c r="N29" s="159" t="s">
        <v>158</v>
      </c>
      <c r="O29" s="169">
        <v>12.83</v>
      </c>
      <c r="P29" s="153">
        <f t="shared" si="3"/>
        <v>83.33333333333334</v>
      </c>
      <c r="Q29" s="153">
        <f>O29/1.2/D29*100</f>
        <v>83.33333333333333</v>
      </c>
      <c r="R29" s="153">
        <v>100</v>
      </c>
      <c r="S29" s="156"/>
      <c r="T29" s="156"/>
    </row>
    <row r="30" spans="1:20" ht="56.25" customHeight="1">
      <c r="A30" s="169">
        <v>13</v>
      </c>
      <c r="B30" s="179" t="s">
        <v>85</v>
      </c>
      <c r="C30" s="151">
        <v>10.9</v>
      </c>
      <c r="D30" s="151">
        <v>10.9</v>
      </c>
      <c r="E30" s="151">
        <v>10.08</v>
      </c>
      <c r="F30" s="151">
        <v>13.61</v>
      </c>
      <c r="G30" s="153">
        <v>0</v>
      </c>
      <c r="H30" s="153">
        <v>0</v>
      </c>
      <c r="I30" s="152" t="s">
        <v>105</v>
      </c>
      <c r="J30" s="152">
        <v>34.2</v>
      </c>
      <c r="K30" s="152">
        <v>5.7</v>
      </c>
      <c r="L30" s="153">
        <v>24</v>
      </c>
      <c r="M30" s="154">
        <v>42081</v>
      </c>
      <c r="N30" s="154" t="s">
        <v>106</v>
      </c>
      <c r="O30" s="151" t="s">
        <v>144</v>
      </c>
      <c r="P30" s="153">
        <v>45</v>
      </c>
      <c r="Q30" s="153" t="s">
        <v>145</v>
      </c>
      <c r="R30" s="153">
        <v>46</v>
      </c>
      <c r="S30" s="156"/>
      <c r="T30" s="156"/>
    </row>
    <row r="31" spans="1:20" ht="55.5">
      <c r="A31" s="169">
        <v>14</v>
      </c>
      <c r="B31" s="179" t="s">
        <v>161</v>
      </c>
      <c r="C31" s="151">
        <v>22.9</v>
      </c>
      <c r="D31" s="151">
        <v>26.55</v>
      </c>
      <c r="E31" s="151">
        <v>9.29</v>
      </c>
      <c r="F31" s="151">
        <v>17.5</v>
      </c>
      <c r="G31" s="153">
        <v>0</v>
      </c>
      <c r="H31" s="153">
        <v>0</v>
      </c>
      <c r="I31" s="151">
        <v>11.15</v>
      </c>
      <c r="J31" s="151">
        <v>41.25</v>
      </c>
      <c r="K31" s="151">
        <v>3.7</v>
      </c>
      <c r="L31" s="153">
        <v>24</v>
      </c>
      <c r="M31" s="154">
        <v>42795</v>
      </c>
      <c r="N31" s="154" t="s">
        <v>163</v>
      </c>
      <c r="O31" s="151">
        <v>21</v>
      </c>
      <c r="P31" s="153">
        <f t="shared" si="3"/>
        <v>40.57496360989812</v>
      </c>
      <c r="Q31" s="153">
        <f>O31/1.2/D31*100</f>
        <v>65.91337099811676</v>
      </c>
      <c r="R31" s="153">
        <f t="shared" si="4"/>
        <v>53.24416730400744</v>
      </c>
      <c r="S31" s="156"/>
      <c r="T31" s="156"/>
    </row>
    <row r="32" spans="1:20" ht="55.5">
      <c r="A32" s="169">
        <v>15</v>
      </c>
      <c r="B32" s="150" t="s">
        <v>90</v>
      </c>
      <c r="C32" s="151">
        <v>7.09</v>
      </c>
      <c r="D32" s="151">
        <v>7.09</v>
      </c>
      <c r="E32" s="151">
        <v>8.01</v>
      </c>
      <c r="F32" s="151">
        <v>8.01</v>
      </c>
      <c r="G32" s="153">
        <v>0</v>
      </c>
      <c r="H32" s="153">
        <v>0</v>
      </c>
      <c r="I32" s="152">
        <v>4</v>
      </c>
      <c r="J32" s="152">
        <v>24</v>
      </c>
      <c r="K32" s="152">
        <v>6</v>
      </c>
      <c r="L32" s="153">
        <v>24</v>
      </c>
      <c r="M32" s="154">
        <v>41456</v>
      </c>
      <c r="N32" s="154" t="s">
        <v>146</v>
      </c>
      <c r="O32" s="151" t="s">
        <v>147</v>
      </c>
      <c r="P32" s="153">
        <f t="shared" si="3"/>
        <v>47.014574518100616</v>
      </c>
      <c r="Q32" s="153">
        <v>100</v>
      </c>
      <c r="R32" s="153">
        <f t="shared" si="4"/>
        <v>73.50728725905032</v>
      </c>
      <c r="S32" s="156"/>
      <c r="T32" s="156"/>
    </row>
    <row r="33" spans="1:20" ht="55.5">
      <c r="A33" s="169">
        <v>16</v>
      </c>
      <c r="B33" s="179" t="s">
        <v>149</v>
      </c>
      <c r="C33" s="169">
        <v>5.65</v>
      </c>
      <c r="D33" s="169">
        <v>5.65</v>
      </c>
      <c r="E33" s="169">
        <v>3.1417</v>
      </c>
      <c r="F33" s="169">
        <v>3.1417</v>
      </c>
      <c r="G33" s="169">
        <v>0.0628</v>
      </c>
      <c r="H33" s="169">
        <v>0.7854</v>
      </c>
      <c r="I33" s="169">
        <v>3.85</v>
      </c>
      <c r="J33" s="169">
        <v>21.18</v>
      </c>
      <c r="K33" s="169">
        <v>5.5</v>
      </c>
      <c r="L33" s="169">
        <v>24</v>
      </c>
      <c r="M33" s="169" t="s">
        <v>150</v>
      </c>
      <c r="N33" s="159" t="s">
        <v>108</v>
      </c>
      <c r="O33" s="161">
        <v>4.71</v>
      </c>
      <c r="P33" s="153">
        <f t="shared" si="3"/>
        <v>56.78466076696165</v>
      </c>
      <c r="Q33" s="191">
        <f>O33/D33*100</f>
        <v>83.36283185840708</v>
      </c>
      <c r="R33" s="153">
        <f t="shared" si="4"/>
        <v>70.07374631268436</v>
      </c>
      <c r="S33" s="156"/>
      <c r="T33" s="156"/>
    </row>
    <row r="34" spans="1:20" ht="46.5" customHeight="1">
      <c r="A34" s="192"/>
      <c r="B34" s="193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4"/>
      <c r="O34" s="195"/>
      <c r="P34" s="196"/>
      <c r="Q34" s="197"/>
      <c r="R34" s="196"/>
      <c r="S34" s="156"/>
      <c r="T34" s="156"/>
    </row>
    <row r="35" spans="1:20" ht="75.75" customHeight="1">
      <c r="A35" s="228" t="s">
        <v>110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30"/>
    </row>
    <row r="36" spans="1:18" ht="18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ht="18.75">
      <c r="T37" s="12"/>
    </row>
  </sheetData>
  <mergeCells count="22">
    <mergeCell ref="K6:K7"/>
    <mergeCell ref="G6:H6"/>
    <mergeCell ref="O5:O7"/>
    <mergeCell ref="I5:N5"/>
    <mergeCell ref="A35:T35"/>
    <mergeCell ref="C4:D6"/>
    <mergeCell ref="E4:H5"/>
    <mergeCell ref="N6:N7"/>
    <mergeCell ref="B4:B7"/>
    <mergeCell ref="A4:A7"/>
    <mergeCell ref="P4:R4"/>
    <mergeCell ref="J6:J7"/>
    <mergeCell ref="R5:R7"/>
    <mergeCell ref="P5:P7"/>
    <mergeCell ref="O1:R1"/>
    <mergeCell ref="B2:R2"/>
    <mergeCell ref="Q5:Q7"/>
    <mergeCell ref="I6:I7"/>
    <mergeCell ref="L6:L7"/>
    <mergeCell ref="I4:O4"/>
    <mergeCell ref="E6:F6"/>
    <mergeCell ref="M6:M7"/>
  </mergeCells>
  <printOptions horizontalCentered="1" verticalCentered="1"/>
  <pageMargins left="0.33" right="0.1968503937007874" top="0.35433070866141736" bottom="0.31496062992125984" header="0" footer="0"/>
  <pageSetup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T37"/>
  <sheetViews>
    <sheetView view="pageBreakPreview" zoomScale="75" zoomScaleNormal="75" zoomScaleSheetLayoutView="75" workbookViewId="0" topLeftCell="A23">
      <selection activeCell="L29" sqref="L29"/>
    </sheetView>
  </sheetViews>
  <sheetFormatPr defaultColWidth="9.140625" defaultRowHeight="12.75"/>
  <cols>
    <col min="1" max="1" width="6.421875" style="1" customWidth="1"/>
    <col min="2" max="2" width="43.28125" style="1" customWidth="1"/>
    <col min="3" max="3" width="11.421875" style="1" customWidth="1"/>
    <col min="4" max="4" width="12.421875" style="1" customWidth="1"/>
    <col min="5" max="5" width="10.28125" style="1" customWidth="1"/>
    <col min="6" max="6" width="12.7109375" style="1" customWidth="1"/>
    <col min="7" max="7" width="9.7109375" style="1" customWidth="1"/>
    <col min="8" max="8" width="11.00390625" style="1" customWidth="1"/>
    <col min="9" max="9" width="12.421875" style="1" customWidth="1"/>
    <col min="10" max="10" width="13.421875" style="1" bestFit="1" customWidth="1"/>
    <col min="11" max="11" width="19.00390625" style="1" customWidth="1"/>
    <col min="12" max="12" width="40.8515625" style="1" customWidth="1"/>
    <col min="13" max="13" width="13.57421875" style="1" customWidth="1"/>
    <col min="14" max="14" width="14.28125" style="1" customWidth="1"/>
    <col min="15" max="15" width="14.57421875" style="1" customWidth="1"/>
    <col min="16" max="16" width="22.28125" style="1" customWidth="1"/>
    <col min="17" max="16384" width="9.140625" style="1" customWidth="1"/>
  </cols>
  <sheetData>
    <row r="1" spans="13:16" ht="36" customHeight="1" hidden="1">
      <c r="M1" s="235"/>
      <c r="N1" s="235"/>
      <c r="O1" s="235"/>
      <c r="P1" s="235"/>
    </row>
    <row r="2" spans="2:20" ht="43.5" customHeight="1">
      <c r="B2" s="206" t="s">
        <v>179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"/>
      <c r="R2" s="2"/>
      <c r="S2" s="2"/>
      <c r="T2" s="2"/>
    </row>
    <row r="3" spans="2:3" ht="11.25" customHeight="1" hidden="1" thickBot="1">
      <c r="B3" s="3"/>
      <c r="C3" s="3"/>
    </row>
    <row r="4" spans="1:16" ht="27" customHeight="1">
      <c r="A4" s="203"/>
      <c r="B4" s="203" t="s">
        <v>0</v>
      </c>
      <c r="C4" s="203" t="s">
        <v>1</v>
      </c>
      <c r="D4" s="203"/>
      <c r="E4" s="203" t="s">
        <v>2</v>
      </c>
      <c r="F4" s="203"/>
      <c r="G4" s="203"/>
      <c r="H4" s="203"/>
      <c r="I4" s="208" t="s">
        <v>3</v>
      </c>
      <c r="J4" s="208"/>
      <c r="K4" s="208"/>
      <c r="L4" s="208"/>
      <c r="M4" s="208"/>
      <c r="N4" s="203" t="s">
        <v>4</v>
      </c>
      <c r="O4" s="203"/>
      <c r="P4" s="203"/>
    </row>
    <row r="5" spans="1:16" ht="30" customHeight="1">
      <c r="A5" s="203"/>
      <c r="B5" s="203"/>
      <c r="C5" s="203"/>
      <c r="D5" s="203"/>
      <c r="E5" s="203"/>
      <c r="F5" s="203"/>
      <c r="G5" s="203"/>
      <c r="H5" s="203"/>
      <c r="I5" s="203" t="s">
        <v>5</v>
      </c>
      <c r="J5" s="203"/>
      <c r="K5" s="203"/>
      <c r="L5" s="203"/>
      <c r="M5" s="204" t="s">
        <v>6</v>
      </c>
      <c r="N5" s="204" t="s">
        <v>7</v>
      </c>
      <c r="O5" s="204" t="s">
        <v>8</v>
      </c>
      <c r="P5" s="204" t="s">
        <v>9</v>
      </c>
    </row>
    <row r="6" spans="1:16" ht="44.25" customHeight="1">
      <c r="A6" s="203"/>
      <c r="B6" s="203"/>
      <c r="C6" s="203"/>
      <c r="D6" s="203"/>
      <c r="E6" s="203" t="s">
        <v>10</v>
      </c>
      <c r="F6" s="203"/>
      <c r="G6" s="203" t="s">
        <v>11</v>
      </c>
      <c r="H6" s="203"/>
      <c r="I6" s="204" t="s">
        <v>12</v>
      </c>
      <c r="J6" s="204" t="s">
        <v>13</v>
      </c>
      <c r="K6" s="204" t="s">
        <v>14</v>
      </c>
      <c r="L6" s="209" t="s">
        <v>98</v>
      </c>
      <c r="M6" s="204"/>
      <c r="N6" s="204"/>
      <c r="O6" s="204"/>
      <c r="P6" s="204"/>
    </row>
    <row r="7" spans="1:16" ht="131.25" customHeight="1">
      <c r="A7" s="207"/>
      <c r="B7" s="207"/>
      <c r="C7" s="116" t="s">
        <v>15</v>
      </c>
      <c r="D7" s="116" t="s">
        <v>16</v>
      </c>
      <c r="E7" s="116" t="s">
        <v>15</v>
      </c>
      <c r="F7" s="116" t="s">
        <v>16</v>
      </c>
      <c r="G7" s="116" t="s">
        <v>15</v>
      </c>
      <c r="H7" s="116" t="s">
        <v>16</v>
      </c>
      <c r="I7" s="205"/>
      <c r="J7" s="205"/>
      <c r="K7" s="205"/>
      <c r="L7" s="236"/>
      <c r="M7" s="205"/>
      <c r="N7" s="205"/>
      <c r="O7" s="205"/>
      <c r="P7" s="205"/>
    </row>
    <row r="8" spans="1:16" ht="19.5" customHeight="1">
      <c r="A8" s="15"/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15">
        <v>11</v>
      </c>
      <c r="M8" s="15">
        <v>12</v>
      </c>
      <c r="N8" s="15">
        <v>13</v>
      </c>
      <c r="O8" s="15">
        <v>14</v>
      </c>
      <c r="P8" s="15">
        <v>15</v>
      </c>
    </row>
    <row r="9" spans="1:16" ht="0.75" customHeight="1">
      <c r="A9" s="36">
        <v>1</v>
      </c>
      <c r="B9" s="37" t="s">
        <v>45</v>
      </c>
      <c r="C9" s="15"/>
      <c r="D9" s="15"/>
      <c r="E9" s="15"/>
      <c r="F9" s="15"/>
      <c r="G9" s="15"/>
      <c r="H9" s="15"/>
      <c r="I9" s="20">
        <v>1.39</v>
      </c>
      <c r="J9" s="15"/>
      <c r="K9" s="15"/>
      <c r="L9" s="16">
        <v>38884</v>
      </c>
      <c r="M9" s="15">
        <v>3.18</v>
      </c>
      <c r="N9" s="15" t="e">
        <f>I9/C9*100</f>
        <v>#DIV/0!</v>
      </c>
      <c r="O9" s="15" t="e">
        <f aca="true" t="shared" si="0" ref="O9:O17">M9/D9*100</f>
        <v>#DIV/0!</v>
      </c>
      <c r="P9" s="15" t="e">
        <f aca="true" t="shared" si="1" ref="P9:P18">(O9+N9)/2</f>
        <v>#DIV/0!</v>
      </c>
    </row>
    <row r="10" spans="1:16" ht="15.75" hidden="1">
      <c r="A10" s="36">
        <v>2</v>
      </c>
      <c r="B10" s="37" t="s">
        <v>46</v>
      </c>
      <c r="C10" s="15"/>
      <c r="D10" s="15"/>
      <c r="E10" s="15"/>
      <c r="F10" s="15"/>
      <c r="G10" s="15"/>
      <c r="H10" s="15"/>
      <c r="I10" s="20">
        <v>1.2</v>
      </c>
      <c r="J10" s="15"/>
      <c r="K10" s="15"/>
      <c r="L10" s="16">
        <v>38552</v>
      </c>
      <c r="M10" s="15">
        <v>5.35</v>
      </c>
      <c r="N10" s="15" t="e">
        <f>I10/C10*100</f>
        <v>#DIV/0!</v>
      </c>
      <c r="O10" s="15" t="e">
        <f t="shared" si="0"/>
        <v>#DIV/0!</v>
      </c>
      <c r="P10" s="15" t="e">
        <f t="shared" si="1"/>
        <v>#DIV/0!</v>
      </c>
    </row>
    <row r="11" spans="1:16" ht="20.25" customHeight="1" hidden="1">
      <c r="A11" s="36">
        <v>1</v>
      </c>
      <c r="B11" s="37" t="s">
        <v>52</v>
      </c>
      <c r="C11" s="15"/>
      <c r="D11" s="15"/>
      <c r="E11" s="15"/>
      <c r="F11" s="15"/>
      <c r="G11" s="15"/>
      <c r="H11" s="15"/>
      <c r="I11" s="20">
        <v>2.05</v>
      </c>
      <c r="J11" s="15"/>
      <c r="K11" s="15"/>
      <c r="L11" s="16">
        <v>38636</v>
      </c>
      <c r="M11" s="15">
        <v>3.04</v>
      </c>
      <c r="N11" s="21">
        <v>52.9</v>
      </c>
      <c r="O11" s="15">
        <v>68.5</v>
      </c>
      <c r="P11" s="15"/>
    </row>
    <row r="12" spans="1:16" ht="15.75" hidden="1">
      <c r="A12" s="36">
        <v>4</v>
      </c>
      <c r="B12" s="37" t="s">
        <v>48</v>
      </c>
      <c r="C12" s="15"/>
      <c r="D12" s="15"/>
      <c r="E12" s="15"/>
      <c r="F12" s="15"/>
      <c r="G12" s="15"/>
      <c r="H12" s="15"/>
      <c r="I12" s="20">
        <v>1.3</v>
      </c>
      <c r="J12" s="15"/>
      <c r="K12" s="15"/>
      <c r="L12" s="16">
        <v>38657</v>
      </c>
      <c r="M12" s="15">
        <v>4.85</v>
      </c>
      <c r="N12" s="21" t="e">
        <f aca="true" t="shared" si="2" ref="N12:N19">I12/C12*100</f>
        <v>#DIV/0!</v>
      </c>
      <c r="O12" s="15" t="e">
        <f t="shared" si="0"/>
        <v>#DIV/0!</v>
      </c>
      <c r="P12" s="15" t="e">
        <f t="shared" si="1"/>
        <v>#DIV/0!</v>
      </c>
    </row>
    <row r="13" spans="1:16" ht="15.75" hidden="1">
      <c r="A13" s="36">
        <v>5</v>
      </c>
      <c r="B13" s="37" t="s">
        <v>49</v>
      </c>
      <c r="C13" s="15"/>
      <c r="D13" s="15"/>
      <c r="E13" s="15"/>
      <c r="F13" s="15"/>
      <c r="G13" s="15"/>
      <c r="H13" s="15"/>
      <c r="I13" s="20">
        <v>2.16</v>
      </c>
      <c r="J13" s="15"/>
      <c r="K13" s="15"/>
      <c r="L13" s="16">
        <v>38991</v>
      </c>
      <c r="M13" s="15">
        <v>4.06</v>
      </c>
      <c r="N13" s="21" t="e">
        <f t="shared" si="2"/>
        <v>#DIV/0!</v>
      </c>
      <c r="O13" s="15" t="e">
        <f t="shared" si="0"/>
        <v>#DIV/0!</v>
      </c>
      <c r="P13" s="15" t="e">
        <f t="shared" si="1"/>
        <v>#DIV/0!</v>
      </c>
    </row>
    <row r="14" spans="1:16" ht="15.75" hidden="1">
      <c r="A14" s="36">
        <v>2</v>
      </c>
      <c r="B14" s="37" t="s">
        <v>52</v>
      </c>
      <c r="C14" s="15">
        <v>3.31</v>
      </c>
      <c r="D14" s="15">
        <v>3.79</v>
      </c>
      <c r="E14" s="15">
        <v>0</v>
      </c>
      <c r="F14" s="15">
        <v>0</v>
      </c>
      <c r="G14" s="15">
        <v>0</v>
      </c>
      <c r="H14" s="15">
        <v>0</v>
      </c>
      <c r="I14" s="20">
        <v>2.05</v>
      </c>
      <c r="J14" s="15">
        <v>0</v>
      </c>
      <c r="K14" s="15"/>
      <c r="L14" s="16">
        <v>38626</v>
      </c>
      <c r="M14" s="15">
        <v>3.04</v>
      </c>
      <c r="N14" s="21">
        <v>52.9</v>
      </c>
      <c r="O14" s="21">
        <v>68.5</v>
      </c>
      <c r="P14" s="21">
        <v>0</v>
      </c>
    </row>
    <row r="15" spans="1:16" ht="21" customHeight="1" hidden="1">
      <c r="A15" s="36">
        <v>3</v>
      </c>
      <c r="B15" s="37" t="s">
        <v>53</v>
      </c>
      <c r="C15" s="15">
        <v>1.31</v>
      </c>
      <c r="D15" s="15">
        <v>1.31</v>
      </c>
      <c r="E15" s="15">
        <v>1.62</v>
      </c>
      <c r="F15" s="15">
        <v>1.76</v>
      </c>
      <c r="G15" s="15">
        <v>0</v>
      </c>
      <c r="H15" s="15">
        <v>0.4</v>
      </c>
      <c r="I15" s="20">
        <v>1.94</v>
      </c>
      <c r="J15" s="15">
        <v>11.24</v>
      </c>
      <c r="K15" s="15"/>
      <c r="L15" s="16">
        <v>39295</v>
      </c>
      <c r="M15" s="15">
        <v>2.59</v>
      </c>
      <c r="N15" s="21">
        <v>123.7</v>
      </c>
      <c r="O15" s="21">
        <v>134.4</v>
      </c>
      <c r="P15" s="21">
        <v>129</v>
      </c>
    </row>
    <row r="16" spans="1:16" ht="15.75" hidden="1">
      <c r="A16" s="36">
        <v>8</v>
      </c>
      <c r="B16" s="37" t="s">
        <v>55</v>
      </c>
      <c r="C16" s="15"/>
      <c r="D16" s="15"/>
      <c r="E16" s="15"/>
      <c r="F16" s="15"/>
      <c r="G16" s="15"/>
      <c r="H16" s="15"/>
      <c r="I16" s="20">
        <v>1.21</v>
      </c>
      <c r="J16" s="15"/>
      <c r="K16" s="15"/>
      <c r="L16" s="16">
        <v>38961</v>
      </c>
      <c r="M16" s="15">
        <v>3.43</v>
      </c>
      <c r="N16" s="21" t="e">
        <f t="shared" si="2"/>
        <v>#DIV/0!</v>
      </c>
      <c r="O16" s="15" t="e">
        <f t="shared" si="0"/>
        <v>#DIV/0!</v>
      </c>
      <c r="P16" s="15" t="e">
        <f t="shared" si="1"/>
        <v>#DIV/0!</v>
      </c>
    </row>
    <row r="17" spans="1:16" ht="15.75" hidden="1">
      <c r="A17" s="36">
        <v>9</v>
      </c>
      <c r="B17" s="37" t="s">
        <v>56</v>
      </c>
      <c r="C17" s="15"/>
      <c r="D17" s="15"/>
      <c r="E17" s="15"/>
      <c r="F17" s="15"/>
      <c r="G17" s="15"/>
      <c r="H17" s="15"/>
      <c r="I17" s="20">
        <v>1.21</v>
      </c>
      <c r="J17" s="15"/>
      <c r="K17" s="15"/>
      <c r="L17" s="16">
        <v>38929</v>
      </c>
      <c r="M17" s="15">
        <v>3.43</v>
      </c>
      <c r="N17" s="21" t="e">
        <f t="shared" si="2"/>
        <v>#DIV/0!</v>
      </c>
      <c r="O17" s="15" t="e">
        <f t="shared" si="0"/>
        <v>#DIV/0!</v>
      </c>
      <c r="P17" s="15" t="e">
        <f t="shared" si="1"/>
        <v>#DIV/0!</v>
      </c>
    </row>
    <row r="18" spans="1:16" ht="15.75" hidden="1">
      <c r="A18" s="36">
        <v>4</v>
      </c>
      <c r="B18" s="37" t="s">
        <v>54</v>
      </c>
      <c r="C18" s="15">
        <v>1.67</v>
      </c>
      <c r="D18" s="15">
        <v>2.72</v>
      </c>
      <c r="E18" s="15">
        <v>1.67</v>
      </c>
      <c r="F18" s="15">
        <v>2.75</v>
      </c>
      <c r="G18" s="15">
        <v>0</v>
      </c>
      <c r="H18" s="15">
        <v>0</v>
      </c>
      <c r="I18" s="20">
        <v>2</v>
      </c>
      <c r="J18" s="15">
        <v>10.4</v>
      </c>
      <c r="K18" s="15"/>
      <c r="L18" s="16">
        <v>38961</v>
      </c>
      <c r="M18" s="15">
        <v>3.3</v>
      </c>
      <c r="N18" s="21">
        <v>100</v>
      </c>
      <c r="O18" s="15">
        <v>100</v>
      </c>
      <c r="P18" s="15">
        <f t="shared" si="1"/>
        <v>100</v>
      </c>
    </row>
    <row r="19" spans="1:16" ht="15.75" hidden="1">
      <c r="A19" s="36">
        <v>5</v>
      </c>
      <c r="B19" s="37" t="s">
        <v>57</v>
      </c>
      <c r="C19" s="15">
        <v>5.02</v>
      </c>
      <c r="D19" s="15">
        <v>0</v>
      </c>
      <c r="E19" s="15">
        <v>5.14</v>
      </c>
      <c r="F19" s="15">
        <v>0</v>
      </c>
      <c r="G19" s="15">
        <v>0</v>
      </c>
      <c r="H19" s="15">
        <v>0</v>
      </c>
      <c r="I19" s="20">
        <v>1.2</v>
      </c>
      <c r="J19" s="15">
        <v>6.48</v>
      </c>
      <c r="K19" s="15"/>
      <c r="L19" s="16">
        <v>39190</v>
      </c>
      <c r="M19" s="15">
        <v>4.85</v>
      </c>
      <c r="N19" s="21">
        <f t="shared" si="2"/>
        <v>23.904382470119522</v>
      </c>
      <c r="O19" s="15">
        <v>100</v>
      </c>
      <c r="P19" s="19">
        <f>(O19+N19)/2</f>
        <v>61.95219123505976</v>
      </c>
    </row>
    <row r="20" spans="1:16" ht="33">
      <c r="A20" s="103">
        <v>1</v>
      </c>
      <c r="B20" s="41" t="s">
        <v>66</v>
      </c>
      <c r="C20" s="48">
        <v>7.59</v>
      </c>
      <c r="D20" s="48">
        <v>17.25</v>
      </c>
      <c r="E20" s="65">
        <v>7.59</v>
      </c>
      <c r="F20" s="48">
        <v>17.25</v>
      </c>
      <c r="G20" s="42">
        <v>0</v>
      </c>
      <c r="H20" s="42">
        <v>0</v>
      </c>
      <c r="I20" s="44">
        <v>9.11</v>
      </c>
      <c r="J20" s="42">
        <v>64.23</v>
      </c>
      <c r="K20" s="45">
        <v>42804</v>
      </c>
      <c r="L20" s="46" t="s">
        <v>136</v>
      </c>
      <c r="M20" s="42">
        <v>20.7</v>
      </c>
      <c r="N20" s="47">
        <v>100</v>
      </c>
      <c r="O20" s="47">
        <v>100</v>
      </c>
      <c r="P20" s="47">
        <v>100</v>
      </c>
    </row>
    <row r="21" spans="1:16" ht="66.75" customHeight="1">
      <c r="A21" s="103">
        <v>2</v>
      </c>
      <c r="B21" s="41" t="s">
        <v>82</v>
      </c>
      <c r="C21" s="42">
        <v>7.3</v>
      </c>
      <c r="D21" s="42">
        <v>7.3</v>
      </c>
      <c r="E21" s="42">
        <v>7.9</v>
      </c>
      <c r="F21" s="42">
        <v>7.9</v>
      </c>
      <c r="G21" s="42">
        <v>0.398</v>
      </c>
      <c r="H21" s="42">
        <v>3.982</v>
      </c>
      <c r="I21" s="44">
        <v>10.034</v>
      </c>
      <c r="J21" s="42">
        <v>57.19</v>
      </c>
      <c r="K21" s="46">
        <v>42896</v>
      </c>
      <c r="L21" s="49" t="s">
        <v>181</v>
      </c>
      <c r="M21" s="48">
        <v>14.336</v>
      </c>
      <c r="N21" s="50">
        <f>(E21+G21)/C21*100</f>
        <v>113.67123287671232</v>
      </c>
      <c r="O21" s="50">
        <f>(F21+H21)/D21*100</f>
        <v>162.76712328767127</v>
      </c>
      <c r="P21" s="50">
        <f>7.203/D21*100</f>
        <v>98.67123287671234</v>
      </c>
    </row>
    <row r="22" spans="1:16" ht="45" customHeight="1">
      <c r="A22" s="103">
        <v>3</v>
      </c>
      <c r="B22" s="41" t="s">
        <v>62</v>
      </c>
      <c r="C22" s="129">
        <v>6.77</v>
      </c>
      <c r="D22" s="129">
        <v>6.77</v>
      </c>
      <c r="E22" s="51">
        <v>8.25</v>
      </c>
      <c r="F22" s="51">
        <v>8.25</v>
      </c>
      <c r="G22" s="52">
        <v>0</v>
      </c>
      <c r="H22" s="52">
        <v>0</v>
      </c>
      <c r="I22" s="51">
        <f>E22*1.2</f>
        <v>9.9</v>
      </c>
      <c r="J22" s="51">
        <v>57.37</v>
      </c>
      <c r="K22" s="130">
        <v>42654</v>
      </c>
      <c r="L22" s="124" t="s">
        <v>131</v>
      </c>
      <c r="M22" s="51">
        <f>E22*1.2</f>
        <v>9.9</v>
      </c>
      <c r="N22" s="50">
        <f>(E22+G22)/C22*100</f>
        <v>121.86115214180207</v>
      </c>
      <c r="O22" s="54">
        <v>91.6</v>
      </c>
      <c r="P22" s="47">
        <f>(O22+N22)/2</f>
        <v>106.73057607090104</v>
      </c>
    </row>
    <row r="23" spans="1:16" ht="33">
      <c r="A23" s="103">
        <v>4</v>
      </c>
      <c r="B23" s="41" t="s">
        <v>72</v>
      </c>
      <c r="C23" s="51">
        <v>9</v>
      </c>
      <c r="D23" s="51">
        <v>9</v>
      </c>
      <c r="E23" s="51">
        <v>6.04</v>
      </c>
      <c r="F23" s="51">
        <v>6.04</v>
      </c>
      <c r="G23" s="56">
        <v>0</v>
      </c>
      <c r="H23" s="56">
        <v>0</v>
      </c>
      <c r="I23" s="56">
        <v>11.02</v>
      </c>
      <c r="J23" s="56">
        <v>70.42</v>
      </c>
      <c r="K23" s="131">
        <v>42870</v>
      </c>
      <c r="L23" s="46" t="s">
        <v>172</v>
      </c>
      <c r="M23" s="56">
        <v>11.02</v>
      </c>
      <c r="N23" s="54">
        <f aca="true" t="shared" si="3" ref="N23:N34">I23/1.2/C23*100</f>
        <v>102.03703703703704</v>
      </c>
      <c r="O23" s="54">
        <v>89.5</v>
      </c>
      <c r="P23" s="47">
        <f>(O23+N23)/2</f>
        <v>95.76851851851852</v>
      </c>
    </row>
    <row r="24" spans="1:16" ht="38.25" customHeight="1">
      <c r="A24" s="42">
        <v>5</v>
      </c>
      <c r="B24" s="147" t="s">
        <v>119</v>
      </c>
      <c r="C24" s="198">
        <v>8.74</v>
      </c>
      <c r="D24" s="132">
        <v>8.74</v>
      </c>
      <c r="E24" s="132">
        <v>6.32</v>
      </c>
      <c r="F24" s="132">
        <v>5.7</v>
      </c>
      <c r="G24" s="132">
        <v>0.78</v>
      </c>
      <c r="H24" s="132">
        <v>0.94</v>
      </c>
      <c r="I24" s="132">
        <v>12.92</v>
      </c>
      <c r="J24" s="132">
        <v>98.19</v>
      </c>
      <c r="K24" s="133">
        <v>42840</v>
      </c>
      <c r="L24" s="133" t="s">
        <v>171</v>
      </c>
      <c r="M24" s="132">
        <v>12.31</v>
      </c>
      <c r="N24" s="54">
        <f t="shared" si="3"/>
        <v>123.18840579710147</v>
      </c>
      <c r="O24" s="54">
        <v>89.5</v>
      </c>
      <c r="P24" s="47">
        <v>80</v>
      </c>
    </row>
    <row r="25" spans="1:16" ht="59.25" customHeight="1">
      <c r="A25" s="42">
        <v>6</v>
      </c>
      <c r="B25" s="41" t="s">
        <v>63</v>
      </c>
      <c r="C25" s="125">
        <v>14.4</v>
      </c>
      <c r="D25" s="122">
        <v>14.4</v>
      </c>
      <c r="E25" s="122">
        <v>5.75</v>
      </c>
      <c r="F25" s="122">
        <v>5.75</v>
      </c>
      <c r="G25" s="122">
        <v>0.59</v>
      </c>
      <c r="H25" s="126" t="s">
        <v>142</v>
      </c>
      <c r="I25" s="123">
        <v>7.6</v>
      </c>
      <c r="J25" s="122">
        <v>43.32</v>
      </c>
      <c r="K25" s="127">
        <v>42530</v>
      </c>
      <c r="L25" s="104" t="s">
        <v>126</v>
      </c>
      <c r="M25" s="43">
        <v>11</v>
      </c>
      <c r="N25" s="54">
        <f t="shared" si="3"/>
        <v>43.981481481481474</v>
      </c>
      <c r="O25" s="54">
        <f>M25/1.2/D25*100</f>
        <v>63.65740740740742</v>
      </c>
      <c r="P25" s="51">
        <v>100</v>
      </c>
    </row>
    <row r="26" spans="1:18" ht="44.25" customHeight="1">
      <c r="A26" s="42">
        <v>7</v>
      </c>
      <c r="B26" s="74" t="s">
        <v>67</v>
      </c>
      <c r="C26" s="144">
        <v>6.21</v>
      </c>
      <c r="D26" s="144">
        <v>6.21</v>
      </c>
      <c r="E26" s="144">
        <v>6.2</v>
      </c>
      <c r="F26" s="144">
        <v>6.2</v>
      </c>
      <c r="G26" s="144">
        <v>0</v>
      </c>
      <c r="H26" s="145">
        <v>0</v>
      </c>
      <c r="I26" s="48" t="s">
        <v>186</v>
      </c>
      <c r="J26" s="144">
        <v>49.1</v>
      </c>
      <c r="K26" s="45" t="s">
        <v>187</v>
      </c>
      <c r="L26" s="45" t="s">
        <v>166</v>
      </c>
      <c r="M26" s="65">
        <v>7.44</v>
      </c>
      <c r="N26" s="146">
        <v>98.2</v>
      </c>
      <c r="O26" s="146">
        <v>98.2</v>
      </c>
      <c r="P26" s="143">
        <v>98.2</v>
      </c>
      <c r="Q26" s="38"/>
      <c r="R26" s="38"/>
    </row>
    <row r="27" spans="1:16" ht="33">
      <c r="A27" s="42">
        <v>8</v>
      </c>
      <c r="B27" s="148" t="s">
        <v>79</v>
      </c>
      <c r="C27" s="58">
        <v>6.77</v>
      </c>
      <c r="D27" s="58">
        <v>10.15</v>
      </c>
      <c r="E27" s="128">
        <v>10.11</v>
      </c>
      <c r="F27" s="48">
        <v>10.11</v>
      </c>
      <c r="G27" s="48">
        <v>0.3</v>
      </c>
      <c r="H27" s="48">
        <v>5.05</v>
      </c>
      <c r="I27" s="48">
        <v>12.49</v>
      </c>
      <c r="J27" s="48">
        <v>67.45</v>
      </c>
      <c r="K27" s="49">
        <v>42552</v>
      </c>
      <c r="L27" s="45" t="s">
        <v>125</v>
      </c>
      <c r="M27" s="48">
        <v>18.19</v>
      </c>
      <c r="N27" s="54">
        <f t="shared" si="3"/>
        <v>153.74199901526342</v>
      </c>
      <c r="O27" s="54">
        <f>M27/1.2/D27*100</f>
        <v>149.3431855500821</v>
      </c>
      <c r="P27" s="58">
        <v>75</v>
      </c>
    </row>
    <row r="28" spans="1:16" ht="33">
      <c r="A28" s="242">
        <v>9</v>
      </c>
      <c r="B28" s="74" t="s">
        <v>83</v>
      </c>
      <c r="C28" s="105">
        <v>10.15</v>
      </c>
      <c r="D28" s="105">
        <v>10.94</v>
      </c>
      <c r="E28" s="42">
        <v>10.15</v>
      </c>
      <c r="F28" s="42">
        <v>10.94</v>
      </c>
      <c r="G28" s="42">
        <v>0</v>
      </c>
      <c r="H28" s="42">
        <v>0</v>
      </c>
      <c r="I28" s="42">
        <v>15.01</v>
      </c>
      <c r="J28" s="42">
        <v>0</v>
      </c>
      <c r="K28" s="46">
        <v>42840</v>
      </c>
      <c r="L28" s="16" t="s">
        <v>158</v>
      </c>
      <c r="M28" s="42">
        <v>15.01</v>
      </c>
      <c r="N28" s="54">
        <f t="shared" si="3"/>
        <v>123.23481116584564</v>
      </c>
      <c r="O28" s="54">
        <v>88</v>
      </c>
      <c r="P28" s="42">
        <v>94.7</v>
      </c>
    </row>
    <row r="29" spans="1:16" ht="71.25" customHeight="1">
      <c r="A29" s="42">
        <v>10</v>
      </c>
      <c r="B29" s="74" t="s">
        <v>86</v>
      </c>
      <c r="C29" s="43">
        <v>22.82</v>
      </c>
      <c r="D29" s="43">
        <v>22.82</v>
      </c>
      <c r="E29" s="43">
        <v>21.4</v>
      </c>
      <c r="F29" s="43">
        <v>30.38</v>
      </c>
      <c r="G29" s="43">
        <v>0</v>
      </c>
      <c r="H29" s="43">
        <v>0</v>
      </c>
      <c r="I29" s="55">
        <v>8</v>
      </c>
      <c r="J29" s="43" t="s">
        <v>94</v>
      </c>
      <c r="K29" s="45">
        <v>42081</v>
      </c>
      <c r="L29" s="46" t="s">
        <v>107</v>
      </c>
      <c r="M29" s="43" t="s">
        <v>143</v>
      </c>
      <c r="N29" s="54">
        <f t="shared" si="3"/>
        <v>29.2141396435875</v>
      </c>
      <c r="O29" s="54">
        <v>51</v>
      </c>
      <c r="P29" s="54">
        <v>34.3</v>
      </c>
    </row>
    <row r="30" spans="1:16" ht="33">
      <c r="A30" s="42">
        <v>11</v>
      </c>
      <c r="B30" s="41" t="s">
        <v>90</v>
      </c>
      <c r="C30" s="43">
        <v>7.28</v>
      </c>
      <c r="D30" s="43">
        <v>7.28</v>
      </c>
      <c r="E30" s="43">
        <v>9.11</v>
      </c>
      <c r="F30" s="43">
        <v>9.11</v>
      </c>
      <c r="G30" s="43">
        <v>0</v>
      </c>
      <c r="H30" s="43">
        <v>0</v>
      </c>
      <c r="I30" s="55">
        <v>7.28</v>
      </c>
      <c r="J30" s="43">
        <v>43.68</v>
      </c>
      <c r="K30" s="45">
        <v>41456</v>
      </c>
      <c r="L30" s="46" t="s">
        <v>146</v>
      </c>
      <c r="M30" s="43" t="s">
        <v>148</v>
      </c>
      <c r="N30" s="54">
        <f t="shared" si="3"/>
        <v>83.33333333333334</v>
      </c>
      <c r="O30" s="54">
        <v>109.9</v>
      </c>
      <c r="P30" s="54">
        <v>103.2</v>
      </c>
    </row>
    <row r="31" spans="1:16" ht="50.25" customHeight="1">
      <c r="A31" s="42">
        <v>12</v>
      </c>
      <c r="B31" s="41" t="s">
        <v>151</v>
      </c>
      <c r="C31" s="42">
        <v>9.659</v>
      </c>
      <c r="D31" s="42">
        <v>9.659</v>
      </c>
      <c r="E31" s="42">
        <v>8.1843</v>
      </c>
      <c r="F31" s="42">
        <v>8.1843</v>
      </c>
      <c r="G31" s="42">
        <v>0.1637</v>
      </c>
      <c r="H31" s="42">
        <v>2.0461</v>
      </c>
      <c r="I31" s="42">
        <v>8.77</v>
      </c>
      <c r="J31" s="42">
        <v>48.24</v>
      </c>
      <c r="K31" s="59">
        <v>41122</v>
      </c>
      <c r="L31" s="49" t="s">
        <v>108</v>
      </c>
      <c r="M31" s="52">
        <v>10.74</v>
      </c>
      <c r="N31" s="60">
        <f>I31/C31*100</f>
        <v>90.79614866963452</v>
      </c>
      <c r="O31" s="60">
        <f>M31/D31*100</f>
        <v>111.19163474479758</v>
      </c>
      <c r="P31" s="60">
        <f>E31*107%/C31*100</f>
        <v>90.66364012837768</v>
      </c>
    </row>
    <row r="32" spans="1:17" ht="33" customHeight="1">
      <c r="A32" s="42">
        <v>13</v>
      </c>
      <c r="B32" s="41" t="s">
        <v>78</v>
      </c>
      <c r="C32" s="43">
        <v>18</v>
      </c>
      <c r="D32" s="43">
        <v>20.48</v>
      </c>
      <c r="E32" s="43">
        <v>15</v>
      </c>
      <c r="F32" s="43">
        <v>17.07</v>
      </c>
      <c r="G32" s="43" t="s">
        <v>93</v>
      </c>
      <c r="H32" s="43" t="s">
        <v>93</v>
      </c>
      <c r="I32" s="55">
        <v>18</v>
      </c>
      <c r="J32" s="43">
        <v>72</v>
      </c>
      <c r="K32" s="59">
        <v>42838</v>
      </c>
      <c r="L32" s="142" t="s">
        <v>157</v>
      </c>
      <c r="M32" s="61">
        <v>20.48</v>
      </c>
      <c r="N32" s="60">
        <f>I32/C32*100</f>
        <v>100</v>
      </c>
      <c r="O32" s="60">
        <f>M32/D32*100</f>
        <v>100</v>
      </c>
      <c r="P32" s="60">
        <f>E32*107%/C32*100</f>
        <v>89.16666666666667</v>
      </c>
      <c r="Q32" s="39"/>
    </row>
    <row r="33" spans="1:16" ht="42" customHeight="1">
      <c r="A33" s="42">
        <v>14</v>
      </c>
      <c r="B33" s="41" t="s">
        <v>89</v>
      </c>
      <c r="C33" s="62">
        <v>29.35</v>
      </c>
      <c r="D33" s="62">
        <v>29.35</v>
      </c>
      <c r="E33" s="62">
        <v>17.61</v>
      </c>
      <c r="F33" s="62">
        <v>17.61</v>
      </c>
      <c r="G33" s="62">
        <v>0</v>
      </c>
      <c r="H33" s="62">
        <v>0</v>
      </c>
      <c r="I33" s="62">
        <v>7</v>
      </c>
      <c r="J33" s="62">
        <v>32.2</v>
      </c>
      <c r="K33" s="63">
        <v>42217</v>
      </c>
      <c r="L33" s="53" t="s">
        <v>120</v>
      </c>
      <c r="M33" s="62">
        <v>42.76</v>
      </c>
      <c r="N33" s="54">
        <v>61.7</v>
      </c>
      <c r="O33" s="54">
        <v>61.7</v>
      </c>
      <c r="P33" s="60">
        <v>61.7</v>
      </c>
    </row>
    <row r="34" spans="1:16" ht="40.5" customHeight="1">
      <c r="A34" s="42">
        <v>15</v>
      </c>
      <c r="B34" s="74" t="s">
        <v>161</v>
      </c>
      <c r="C34" s="42">
        <v>20.75</v>
      </c>
      <c r="D34" s="42" t="s">
        <v>80</v>
      </c>
      <c r="E34" s="42">
        <v>10.65</v>
      </c>
      <c r="F34" s="42" t="s">
        <v>80</v>
      </c>
      <c r="G34" s="42" t="s">
        <v>80</v>
      </c>
      <c r="H34" s="42" t="s">
        <v>80</v>
      </c>
      <c r="I34" s="42">
        <v>12.83</v>
      </c>
      <c r="J34" s="42">
        <v>46.15</v>
      </c>
      <c r="K34" s="46">
        <v>42795</v>
      </c>
      <c r="L34" s="64" t="s">
        <v>162</v>
      </c>
      <c r="M34" s="42">
        <v>0</v>
      </c>
      <c r="N34" s="54">
        <f t="shared" si="3"/>
        <v>51.52610441767068</v>
      </c>
      <c r="O34" s="54">
        <v>0</v>
      </c>
      <c r="P34" s="60">
        <f>E34*107%/C34*100</f>
        <v>54.918072289156626</v>
      </c>
    </row>
    <row r="35" spans="1:20" ht="76.5" customHeight="1">
      <c r="A35" s="232" t="s">
        <v>156</v>
      </c>
      <c r="B35" s="233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4"/>
    </row>
    <row r="36" spans="1:16" ht="15.75">
      <c r="A36" s="3"/>
      <c r="B36" s="102"/>
      <c r="C36" s="102"/>
      <c r="D36" s="102"/>
      <c r="E36" s="102"/>
      <c r="F36" s="102"/>
      <c r="G36" s="102"/>
      <c r="H36" s="102"/>
      <c r="I36" s="102"/>
      <c r="J36" s="3"/>
      <c r="K36" s="3"/>
      <c r="L36" s="3"/>
      <c r="M36" s="3"/>
      <c r="N36" s="3"/>
      <c r="O36" s="3"/>
      <c r="P36" s="3"/>
    </row>
    <row r="37" spans="2:9" ht="15.75">
      <c r="B37" s="102"/>
      <c r="C37" s="102"/>
      <c r="D37" s="102"/>
      <c r="E37" s="102"/>
      <c r="F37" s="102"/>
      <c r="G37" s="102"/>
      <c r="H37" s="102"/>
      <c r="I37" s="102"/>
    </row>
  </sheetData>
  <mergeCells count="20">
    <mergeCell ref="E4:H5"/>
    <mergeCell ref="A4:A7"/>
    <mergeCell ref="O5:O7"/>
    <mergeCell ref="J6:J7"/>
    <mergeCell ref="I5:L5"/>
    <mergeCell ref="E6:F6"/>
    <mergeCell ref="G6:H6"/>
    <mergeCell ref="L6:L7"/>
    <mergeCell ref="M5:M7"/>
    <mergeCell ref="K6:K7"/>
    <mergeCell ref="A35:T35"/>
    <mergeCell ref="M1:P1"/>
    <mergeCell ref="N4:P4"/>
    <mergeCell ref="N5:N7"/>
    <mergeCell ref="P5:P7"/>
    <mergeCell ref="B2:P2"/>
    <mergeCell ref="I6:I7"/>
    <mergeCell ref="B4:B7"/>
    <mergeCell ref="I4:M4"/>
    <mergeCell ref="C4:D6"/>
  </mergeCells>
  <printOptions horizontalCentered="1" verticalCentered="1"/>
  <pageMargins left="0.1968503937007874" right="0.1968503937007874" top="0.2362204724409449" bottom="0.1968503937007874" header="0" footer="0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U23"/>
  <sheetViews>
    <sheetView view="pageBreakPreview" zoomScale="75" zoomScaleNormal="75" zoomScaleSheetLayoutView="75" workbookViewId="0" topLeftCell="A11">
      <selection activeCell="F8" sqref="F8"/>
    </sheetView>
  </sheetViews>
  <sheetFormatPr defaultColWidth="9.140625" defaultRowHeight="12.75"/>
  <cols>
    <col min="1" max="1" width="4.28125" style="1" customWidth="1"/>
    <col min="2" max="2" width="32.7109375" style="1" customWidth="1"/>
    <col min="3" max="3" width="10.57421875" style="1" customWidth="1"/>
    <col min="4" max="4" width="13.57421875" style="1" customWidth="1"/>
    <col min="5" max="5" width="14.57421875" style="1" customWidth="1"/>
    <col min="6" max="6" width="13.421875" style="1" customWidth="1"/>
    <col min="7" max="7" width="12.57421875" style="1" customWidth="1"/>
    <col min="8" max="8" width="11.140625" style="1" customWidth="1"/>
    <col min="9" max="9" width="11.421875" style="1" customWidth="1"/>
    <col min="10" max="10" width="14.421875" style="1" customWidth="1"/>
    <col min="11" max="11" width="13.57421875" style="1" customWidth="1"/>
    <col min="12" max="12" width="12.7109375" style="1" customWidth="1"/>
    <col min="13" max="13" width="14.28125" style="1" customWidth="1"/>
    <col min="14" max="14" width="28.00390625" style="1" customWidth="1"/>
    <col min="15" max="15" width="15.421875" style="1" customWidth="1"/>
    <col min="16" max="16" width="14.57421875" style="1" customWidth="1"/>
    <col min="17" max="17" width="15.57421875" style="1" customWidth="1"/>
    <col min="18" max="16384" width="9.140625" style="1" customWidth="1"/>
  </cols>
  <sheetData>
    <row r="1" spans="14:17" ht="33" customHeight="1" hidden="1">
      <c r="N1" s="235"/>
      <c r="O1" s="235"/>
      <c r="P1" s="235"/>
      <c r="Q1" s="235"/>
    </row>
    <row r="2" spans="2:20" ht="39" customHeight="1">
      <c r="B2" s="241" t="s">
        <v>180</v>
      </c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"/>
      <c r="S2" s="2"/>
      <c r="T2" s="2"/>
    </row>
    <row r="3" spans="2:4" ht="11.25" customHeight="1" hidden="1" thickBot="1">
      <c r="B3" s="3"/>
      <c r="C3" s="3"/>
      <c r="D3" s="3"/>
    </row>
    <row r="4" spans="1:17" ht="67.5" customHeight="1">
      <c r="A4" s="238"/>
      <c r="B4" s="238" t="s">
        <v>0</v>
      </c>
      <c r="C4" s="239" t="s">
        <v>29</v>
      </c>
      <c r="D4" s="238" t="s">
        <v>30</v>
      </c>
      <c r="E4" s="238"/>
      <c r="F4" s="238"/>
      <c r="G4" s="238"/>
      <c r="H4" s="238"/>
      <c r="I4" s="240" t="s">
        <v>31</v>
      </c>
      <c r="J4" s="240"/>
      <c r="K4" s="240"/>
      <c r="L4" s="240"/>
      <c r="M4" s="240"/>
      <c r="N4" s="240"/>
      <c r="O4" s="239" t="s">
        <v>32</v>
      </c>
      <c r="P4" s="238" t="s">
        <v>33</v>
      </c>
      <c r="Q4" s="238"/>
    </row>
    <row r="5" spans="1:17" ht="157.5" customHeight="1">
      <c r="A5" s="238"/>
      <c r="B5" s="238"/>
      <c r="C5" s="239"/>
      <c r="D5" s="40" t="s">
        <v>34</v>
      </c>
      <c r="E5" s="40" t="s">
        <v>35</v>
      </c>
      <c r="F5" s="40" t="s">
        <v>36</v>
      </c>
      <c r="G5" s="40" t="s">
        <v>37</v>
      </c>
      <c r="H5" s="40" t="s">
        <v>38</v>
      </c>
      <c r="I5" s="40" t="s">
        <v>34</v>
      </c>
      <c r="J5" s="40" t="s">
        <v>39</v>
      </c>
      <c r="K5" s="40" t="s">
        <v>36</v>
      </c>
      <c r="L5" s="40" t="s">
        <v>37</v>
      </c>
      <c r="M5" s="40" t="s">
        <v>40</v>
      </c>
      <c r="N5" s="70" t="s">
        <v>104</v>
      </c>
      <c r="O5" s="239"/>
      <c r="P5" s="40" t="s">
        <v>41</v>
      </c>
      <c r="Q5" s="40" t="s">
        <v>42</v>
      </c>
    </row>
    <row r="6" spans="1:18" ht="18" customHeight="1">
      <c r="A6" s="42"/>
      <c r="B6" s="42">
        <v>1</v>
      </c>
      <c r="C6" s="42">
        <v>2</v>
      </c>
      <c r="D6" s="42">
        <v>3</v>
      </c>
      <c r="E6" s="42">
        <v>4</v>
      </c>
      <c r="F6" s="42">
        <v>5</v>
      </c>
      <c r="G6" s="42">
        <v>6</v>
      </c>
      <c r="H6" s="42">
        <v>7</v>
      </c>
      <c r="I6" s="42">
        <v>8</v>
      </c>
      <c r="J6" s="42">
        <v>9</v>
      </c>
      <c r="K6" s="42">
        <v>10</v>
      </c>
      <c r="L6" s="42">
        <v>11</v>
      </c>
      <c r="M6" s="42"/>
      <c r="N6" s="42">
        <v>12</v>
      </c>
      <c r="O6" s="42">
        <v>13</v>
      </c>
      <c r="P6" s="42">
        <v>14</v>
      </c>
      <c r="Q6" s="42">
        <v>15</v>
      </c>
      <c r="R6" s="3"/>
    </row>
    <row r="7" spans="1:20" ht="61.5" customHeight="1">
      <c r="A7" s="106">
        <v>1</v>
      </c>
      <c r="B7" s="71" t="s">
        <v>61</v>
      </c>
      <c r="C7" s="52">
        <v>0.95</v>
      </c>
      <c r="D7" s="52">
        <v>2.49</v>
      </c>
      <c r="E7" s="52">
        <v>1.92</v>
      </c>
      <c r="F7" s="52">
        <v>1.29</v>
      </c>
      <c r="G7" s="52">
        <v>0.18</v>
      </c>
      <c r="H7" s="52">
        <v>1.56</v>
      </c>
      <c r="I7" s="52">
        <v>2.99</v>
      </c>
      <c r="J7" s="52">
        <v>2.3</v>
      </c>
      <c r="K7" s="52">
        <v>1.55</v>
      </c>
      <c r="L7" s="52">
        <v>0.22</v>
      </c>
      <c r="M7" s="59">
        <v>42804</v>
      </c>
      <c r="N7" s="46" t="s">
        <v>160</v>
      </c>
      <c r="O7" s="51">
        <v>1.36</v>
      </c>
      <c r="P7" s="60">
        <v>83.1</v>
      </c>
      <c r="Q7" s="78">
        <v>100</v>
      </c>
      <c r="R7" s="10"/>
      <c r="S7" s="10"/>
      <c r="T7" s="10"/>
    </row>
    <row r="8" spans="1:20" ht="49.5">
      <c r="A8" s="106">
        <v>2</v>
      </c>
      <c r="B8" s="71" t="s">
        <v>127</v>
      </c>
      <c r="C8" s="52">
        <v>1.05</v>
      </c>
      <c r="D8" s="52" t="s">
        <v>80</v>
      </c>
      <c r="E8" s="52">
        <v>1.05</v>
      </c>
      <c r="F8" s="52" t="s">
        <v>80</v>
      </c>
      <c r="G8" s="52">
        <v>0.29</v>
      </c>
      <c r="H8" s="52" t="s">
        <v>80</v>
      </c>
      <c r="I8" s="52" t="s">
        <v>80</v>
      </c>
      <c r="J8" s="52">
        <v>1.27</v>
      </c>
      <c r="K8" s="52" t="s">
        <v>80</v>
      </c>
      <c r="L8" s="52">
        <v>0.35</v>
      </c>
      <c r="M8" s="59">
        <v>40634</v>
      </c>
      <c r="N8" s="48" t="s">
        <v>113</v>
      </c>
      <c r="O8" s="51">
        <v>0.9</v>
      </c>
      <c r="P8" s="60">
        <f>O8/1.2/C8*100</f>
        <v>71.42857142857143</v>
      </c>
      <c r="Q8" s="52">
        <v>88</v>
      </c>
      <c r="R8" s="10"/>
      <c r="S8" s="10"/>
      <c r="T8" s="10"/>
    </row>
    <row r="9" spans="1:20" ht="66">
      <c r="A9" s="106">
        <v>3</v>
      </c>
      <c r="B9" s="71" t="s">
        <v>72</v>
      </c>
      <c r="C9" s="101">
        <v>2.7</v>
      </c>
      <c r="D9" s="111"/>
      <c r="E9" s="101">
        <v>1.87</v>
      </c>
      <c r="F9" s="101">
        <v>1.41</v>
      </c>
      <c r="G9" s="111"/>
      <c r="H9" s="101">
        <v>1.8</v>
      </c>
      <c r="I9" s="111"/>
      <c r="J9" s="112">
        <v>2.24</v>
      </c>
      <c r="K9" s="112">
        <v>1</v>
      </c>
      <c r="L9" s="111"/>
      <c r="M9" s="113">
        <v>42887</v>
      </c>
      <c r="N9" s="67" t="s">
        <v>173</v>
      </c>
      <c r="O9" s="52">
        <v>2.2467</v>
      </c>
      <c r="P9" s="60">
        <f>O9/1.2/C9*100</f>
        <v>69.3425925925926</v>
      </c>
      <c r="Q9" s="60">
        <f>O9/C9</f>
        <v>0.8321111111111111</v>
      </c>
      <c r="R9" s="10"/>
      <c r="S9" s="10"/>
      <c r="T9" s="10"/>
    </row>
    <row r="10" spans="1:20" s="13" customFormat="1" ht="66">
      <c r="A10" s="42">
        <v>4</v>
      </c>
      <c r="B10" s="41" t="s">
        <v>84</v>
      </c>
      <c r="C10" s="66">
        <v>1.3901</v>
      </c>
      <c r="D10" s="66">
        <v>1.9677</v>
      </c>
      <c r="E10" s="66">
        <v>2.181</v>
      </c>
      <c r="F10" s="66" t="s">
        <v>80</v>
      </c>
      <c r="G10" s="66">
        <v>2.381</v>
      </c>
      <c r="H10" s="66">
        <v>2.177</v>
      </c>
      <c r="I10" s="66">
        <v>2.5576</v>
      </c>
      <c r="J10" s="66">
        <v>2.5743</v>
      </c>
      <c r="K10" s="66" t="s">
        <v>80</v>
      </c>
      <c r="L10" s="66">
        <v>0</v>
      </c>
      <c r="M10" s="67">
        <v>42887</v>
      </c>
      <c r="N10" s="67" t="s">
        <v>173</v>
      </c>
      <c r="O10" s="66">
        <v>2.1772</v>
      </c>
      <c r="P10" s="60">
        <f>O10/1.2/C10*100</f>
        <v>130.51818813994197</v>
      </c>
      <c r="Q10" s="72">
        <v>90</v>
      </c>
      <c r="R10" s="14"/>
      <c r="S10" s="14"/>
      <c r="T10" s="14"/>
    </row>
    <row r="11" spans="1:20" s="13" customFormat="1" ht="49.5">
      <c r="A11" s="42">
        <v>5</v>
      </c>
      <c r="B11" s="41" t="s">
        <v>87</v>
      </c>
      <c r="C11" s="43">
        <v>1.4</v>
      </c>
      <c r="D11" s="42">
        <v>2.25</v>
      </c>
      <c r="E11" s="42">
        <v>2.16</v>
      </c>
      <c r="F11" s="42">
        <v>1.5</v>
      </c>
      <c r="G11" s="42" t="s">
        <v>91</v>
      </c>
      <c r="H11" s="43">
        <v>2.3</v>
      </c>
      <c r="I11" s="42">
        <v>2.3</v>
      </c>
      <c r="J11" s="42">
        <v>2.18</v>
      </c>
      <c r="K11" s="42">
        <v>0.42</v>
      </c>
      <c r="L11" s="42">
        <v>0</v>
      </c>
      <c r="M11" s="73">
        <v>42736</v>
      </c>
      <c r="N11" s="45" t="s">
        <v>165</v>
      </c>
      <c r="O11" s="42">
        <v>1.31</v>
      </c>
      <c r="P11" s="54">
        <f>O11/H11*100</f>
        <v>56.95652173913044</v>
      </c>
      <c r="Q11" s="72">
        <v>80</v>
      </c>
      <c r="R11" s="14"/>
      <c r="S11" s="14"/>
      <c r="T11" s="14"/>
    </row>
    <row r="12" spans="1:20" ht="32.25" customHeight="1">
      <c r="A12" s="42">
        <v>6</v>
      </c>
      <c r="B12" s="74" t="s">
        <v>65</v>
      </c>
      <c r="C12" s="52">
        <v>0.21</v>
      </c>
      <c r="D12" s="52" t="s">
        <v>80</v>
      </c>
      <c r="E12" s="52">
        <v>0.21</v>
      </c>
      <c r="F12" s="52" t="s">
        <v>80</v>
      </c>
      <c r="G12" s="52" t="s">
        <v>80</v>
      </c>
      <c r="H12" s="52" t="s">
        <v>80</v>
      </c>
      <c r="I12" s="52">
        <v>0</v>
      </c>
      <c r="J12" s="52">
        <v>0.25</v>
      </c>
      <c r="K12" s="52">
        <v>0</v>
      </c>
      <c r="L12" s="52">
        <v>0</v>
      </c>
      <c r="M12" s="59">
        <v>36252</v>
      </c>
      <c r="N12" s="59"/>
      <c r="O12" s="51">
        <v>1.35</v>
      </c>
      <c r="P12" s="60">
        <v>67</v>
      </c>
      <c r="Q12" s="72">
        <f>O12/C12</f>
        <v>6.428571428571429</v>
      </c>
      <c r="R12" s="10"/>
      <c r="S12" s="10"/>
      <c r="T12" s="10"/>
    </row>
    <row r="13" spans="1:20" ht="66">
      <c r="A13" s="42">
        <v>6</v>
      </c>
      <c r="B13" s="74" t="s">
        <v>69</v>
      </c>
      <c r="C13" s="42">
        <v>1.06</v>
      </c>
      <c r="D13" s="42">
        <v>2.7</v>
      </c>
      <c r="E13" s="42">
        <v>2.4</v>
      </c>
      <c r="F13" s="42">
        <v>1.8</v>
      </c>
      <c r="G13" s="42">
        <v>0.4</v>
      </c>
      <c r="H13" s="42">
        <v>1.1242</v>
      </c>
      <c r="I13" s="42">
        <v>2.7</v>
      </c>
      <c r="J13" s="42">
        <v>2.4</v>
      </c>
      <c r="K13" s="42">
        <v>1.8</v>
      </c>
      <c r="L13" s="42">
        <v>0.3823</v>
      </c>
      <c r="M13" s="46">
        <v>42993</v>
      </c>
      <c r="N13" s="46" t="s">
        <v>164</v>
      </c>
      <c r="O13" s="51">
        <v>1.9</v>
      </c>
      <c r="P13" s="60">
        <f>O13/1.2/C13*100</f>
        <v>149.3710691823899</v>
      </c>
      <c r="Q13" s="72">
        <v>80</v>
      </c>
      <c r="R13" s="10"/>
      <c r="S13" s="10"/>
      <c r="T13" s="10"/>
    </row>
    <row r="14" spans="1:20" ht="49.5">
      <c r="A14" s="42">
        <v>7</v>
      </c>
      <c r="B14" s="74" t="s">
        <v>79</v>
      </c>
      <c r="C14" s="48">
        <v>3.12</v>
      </c>
      <c r="D14" s="48" t="s">
        <v>80</v>
      </c>
      <c r="E14" s="48">
        <v>0.75</v>
      </c>
      <c r="F14" s="48" t="s">
        <v>80</v>
      </c>
      <c r="G14" s="48" t="s">
        <v>80</v>
      </c>
      <c r="H14" s="48">
        <v>0.75</v>
      </c>
      <c r="I14" s="48" t="s">
        <v>80</v>
      </c>
      <c r="J14" s="48">
        <v>0.9</v>
      </c>
      <c r="K14" s="48" t="s">
        <v>80</v>
      </c>
      <c r="L14" s="48" t="s">
        <v>80</v>
      </c>
      <c r="M14" s="49">
        <v>40333</v>
      </c>
      <c r="N14" s="49" t="s">
        <v>109</v>
      </c>
      <c r="O14" s="48">
        <v>0.75</v>
      </c>
      <c r="P14" s="60">
        <v>24</v>
      </c>
      <c r="Q14" s="72">
        <v>24</v>
      </c>
      <c r="R14" s="10"/>
      <c r="S14" s="10"/>
      <c r="T14" s="10"/>
    </row>
    <row r="15" spans="1:20" s="35" customFormat="1" ht="49.5">
      <c r="A15" s="42">
        <v>8</v>
      </c>
      <c r="B15" s="74" t="s">
        <v>111</v>
      </c>
      <c r="C15" s="57">
        <v>2.74</v>
      </c>
      <c r="D15" s="57">
        <v>0</v>
      </c>
      <c r="E15" s="57">
        <v>3.02</v>
      </c>
      <c r="F15" s="57">
        <v>0</v>
      </c>
      <c r="G15" s="57">
        <v>1.67</v>
      </c>
      <c r="H15" s="57">
        <v>2.92</v>
      </c>
      <c r="I15" s="57">
        <v>0</v>
      </c>
      <c r="J15" s="57">
        <v>3.63</v>
      </c>
      <c r="K15" s="57">
        <v>0</v>
      </c>
      <c r="L15" s="57">
        <v>2</v>
      </c>
      <c r="M15" s="64">
        <v>42826</v>
      </c>
      <c r="N15" s="46" t="s">
        <v>190</v>
      </c>
      <c r="O15" s="75">
        <v>2.49</v>
      </c>
      <c r="P15" s="76">
        <f>O15/1.2/C15*100</f>
        <v>75.72992700729927</v>
      </c>
      <c r="Q15" s="72">
        <v>80</v>
      </c>
      <c r="R15" s="34"/>
      <c r="S15" s="34"/>
      <c r="T15" s="34"/>
    </row>
    <row r="16" spans="1:20" ht="33">
      <c r="A16" s="42">
        <v>9</v>
      </c>
      <c r="B16" s="74" t="s">
        <v>78</v>
      </c>
      <c r="C16" s="42">
        <v>0</v>
      </c>
      <c r="D16" s="42">
        <v>0</v>
      </c>
      <c r="E16" s="42">
        <v>3</v>
      </c>
      <c r="F16" s="42">
        <v>0</v>
      </c>
      <c r="G16" s="42">
        <v>0</v>
      </c>
      <c r="H16" s="42">
        <v>3</v>
      </c>
      <c r="I16" s="42" t="s">
        <v>92</v>
      </c>
      <c r="J16" s="42">
        <v>3</v>
      </c>
      <c r="K16" s="42">
        <v>0</v>
      </c>
      <c r="L16" s="42">
        <v>0</v>
      </c>
      <c r="M16" s="45">
        <v>42778</v>
      </c>
      <c r="N16" s="45" t="s">
        <v>157</v>
      </c>
      <c r="O16" s="75">
        <v>3</v>
      </c>
      <c r="P16" s="76">
        <v>100</v>
      </c>
      <c r="Q16" s="72">
        <v>100</v>
      </c>
      <c r="R16" s="10"/>
      <c r="S16" s="10"/>
      <c r="T16" s="10"/>
    </row>
    <row r="17" spans="1:20" ht="59.25" customHeight="1">
      <c r="A17" s="42">
        <v>10</v>
      </c>
      <c r="B17" s="41" t="s">
        <v>82</v>
      </c>
      <c r="C17" s="65">
        <v>2.83</v>
      </c>
      <c r="D17" s="48" t="s">
        <v>80</v>
      </c>
      <c r="E17" s="48">
        <v>2.096</v>
      </c>
      <c r="F17" s="48">
        <v>2.096</v>
      </c>
      <c r="G17" s="48" t="s">
        <v>80</v>
      </c>
      <c r="H17" s="48">
        <v>2.096</v>
      </c>
      <c r="I17" s="48" t="s">
        <v>80</v>
      </c>
      <c r="J17" s="48">
        <v>2.096</v>
      </c>
      <c r="K17" s="48">
        <v>2.096</v>
      </c>
      <c r="L17" s="48" t="s">
        <v>80</v>
      </c>
      <c r="M17" s="49">
        <v>38991</v>
      </c>
      <c r="N17" s="49" t="s">
        <v>112</v>
      </c>
      <c r="O17" s="48">
        <v>2.096</v>
      </c>
      <c r="P17" s="50">
        <v>100</v>
      </c>
      <c r="Q17" s="50">
        <f>H17/C17*100</f>
        <v>74.06360424028269</v>
      </c>
      <c r="R17" s="10"/>
      <c r="S17" s="10"/>
      <c r="T17" s="10"/>
    </row>
    <row r="18" spans="1:20" ht="45.75" customHeight="1">
      <c r="A18" s="42">
        <v>11</v>
      </c>
      <c r="B18" s="74" t="s">
        <v>114</v>
      </c>
      <c r="C18" s="52">
        <v>1.46</v>
      </c>
      <c r="D18" s="52">
        <v>1.46</v>
      </c>
      <c r="E18" s="52">
        <v>0.98</v>
      </c>
      <c r="F18" s="52" t="s">
        <v>80</v>
      </c>
      <c r="G18" s="52" t="s">
        <v>80</v>
      </c>
      <c r="H18" s="52" t="s">
        <v>80</v>
      </c>
      <c r="I18" s="52" t="s">
        <v>80</v>
      </c>
      <c r="J18" s="52" t="s">
        <v>95</v>
      </c>
      <c r="K18" s="77" t="s">
        <v>80</v>
      </c>
      <c r="L18" s="77" t="s">
        <v>80</v>
      </c>
      <c r="M18" s="59">
        <v>41680</v>
      </c>
      <c r="N18" s="49" t="s">
        <v>115</v>
      </c>
      <c r="O18" s="51" t="s">
        <v>96</v>
      </c>
      <c r="P18" s="60"/>
      <c r="Q18" s="52" t="s">
        <v>97</v>
      </c>
      <c r="R18" s="10"/>
      <c r="S18" s="10"/>
      <c r="T18" s="10"/>
    </row>
    <row r="19" spans="1:20" ht="46.5" customHeight="1">
      <c r="A19" s="42">
        <v>12</v>
      </c>
      <c r="B19" s="74" t="s">
        <v>77</v>
      </c>
      <c r="C19" s="42">
        <v>1.62</v>
      </c>
      <c r="D19" s="42">
        <v>0</v>
      </c>
      <c r="E19" s="42">
        <v>1.6</v>
      </c>
      <c r="F19" s="42">
        <v>1.3</v>
      </c>
      <c r="G19" s="42">
        <v>1.2</v>
      </c>
      <c r="H19" s="42">
        <v>1.2</v>
      </c>
      <c r="I19" s="42">
        <v>0</v>
      </c>
      <c r="J19" s="42">
        <v>1.9</v>
      </c>
      <c r="K19" s="42">
        <v>1.6</v>
      </c>
      <c r="L19" s="42">
        <v>1</v>
      </c>
      <c r="M19" s="46">
        <v>42856</v>
      </c>
      <c r="N19" s="45" t="s">
        <v>189</v>
      </c>
      <c r="O19" s="51">
        <v>1.18</v>
      </c>
      <c r="P19" s="60">
        <v>100</v>
      </c>
      <c r="Q19" s="72">
        <v>73</v>
      </c>
      <c r="R19" s="10"/>
      <c r="S19" s="10"/>
      <c r="T19" s="10"/>
    </row>
    <row r="20" spans="1:20" ht="33">
      <c r="A20" s="42">
        <v>13</v>
      </c>
      <c r="B20" s="74" t="s">
        <v>68</v>
      </c>
      <c r="C20" s="42">
        <v>1.06</v>
      </c>
      <c r="D20" s="42" t="s">
        <v>80</v>
      </c>
      <c r="E20" s="42">
        <v>0.25</v>
      </c>
      <c r="F20" s="42" t="s">
        <v>80</v>
      </c>
      <c r="G20" s="42" t="s">
        <v>80</v>
      </c>
      <c r="H20" s="42">
        <v>0</v>
      </c>
      <c r="I20" s="42">
        <v>0</v>
      </c>
      <c r="J20" s="42">
        <v>0.3</v>
      </c>
      <c r="K20" s="42">
        <v>0</v>
      </c>
      <c r="L20" s="42">
        <v>0</v>
      </c>
      <c r="M20" s="46">
        <v>38991</v>
      </c>
      <c r="N20" s="46" t="s">
        <v>168</v>
      </c>
      <c r="O20" s="51">
        <v>0.25</v>
      </c>
      <c r="P20" s="60">
        <f>O20/1.2/C20*100</f>
        <v>19.654088050314467</v>
      </c>
      <c r="Q20" s="72">
        <v>20</v>
      </c>
      <c r="R20" s="12"/>
      <c r="S20" s="10"/>
      <c r="T20" s="10"/>
    </row>
    <row r="21" spans="1:21" ht="69.75" customHeight="1">
      <c r="A21" s="237"/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3"/>
    </row>
    <row r="22" spans="1:21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ht="15.75">
      <c r="O23" s="4"/>
    </row>
  </sheetData>
  <mergeCells count="10">
    <mergeCell ref="A21:T21"/>
    <mergeCell ref="N1:Q1"/>
    <mergeCell ref="B4:B5"/>
    <mergeCell ref="D4:H4"/>
    <mergeCell ref="C4:C5"/>
    <mergeCell ref="I4:N4"/>
    <mergeCell ref="A4:A5"/>
    <mergeCell ref="O4:O5"/>
    <mergeCell ref="P4:Q4"/>
    <mergeCell ref="B2:Q2"/>
  </mergeCells>
  <printOptions horizontalCentered="1" verticalCentered="1"/>
  <pageMargins left="0.1968503937007874" right="0.1968503937007874" top="0.1968503937007874" bottom="0.2755905511811024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home1</cp:lastModifiedBy>
  <cp:lastPrinted>2017-11-10T09:51:48Z</cp:lastPrinted>
  <dcterms:created xsi:type="dcterms:W3CDTF">1996-10-08T23:32:33Z</dcterms:created>
  <dcterms:modified xsi:type="dcterms:W3CDTF">2017-12-08T11:19:45Z</dcterms:modified>
  <cp:category/>
  <cp:version/>
  <cp:contentType/>
  <cp:contentStatus/>
</cp:coreProperties>
</file>