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епло" sheetId="1" r:id="rId1"/>
    <sheet name="Вода" sheetId="2" r:id="rId2"/>
    <sheet name="Каналізація" sheetId="3" r:id="rId3"/>
  </sheets>
  <definedNames>
    <definedName name="_xlnm.Print_Area" localSheetId="2">'Каналізація'!$A$2:$P$34</definedName>
    <definedName name="_xlnm.Print_Area" localSheetId="0">'Тепло'!$A$2:$T$19</definedName>
  </definedNames>
  <calcPr fullCalcOnLoad="1"/>
</workbook>
</file>

<file path=xl/sharedStrings.xml><?xml version="1.0" encoding="utf-8"?>
<sst xmlns="http://schemas.openxmlformats.org/spreadsheetml/2006/main" count="250" uniqueCount="138">
  <si>
    <t>Населений пункт
Назва підприємства</t>
  </si>
  <si>
    <t>Фактична собівартість за останній звітний період (без ПДВ), грн/м куб.</t>
  </si>
  <si>
    <t>Розрахункові (планові) тарифи без ПДВ, грн/м куб.</t>
  </si>
  <si>
    <t>Затверджені  тарифи з ПДВ, грн.</t>
  </si>
  <si>
    <t xml:space="preserve">Рівень відшкодування,   %                            </t>
  </si>
  <si>
    <t>для населення</t>
  </si>
  <si>
    <t xml:space="preserve"> для комерційних споживачів, грн./м куб.</t>
  </si>
  <si>
    <t xml:space="preserve"> затвердженим тарифом для населення фактичної вартості  послуг для населення  </t>
  </si>
  <si>
    <t xml:space="preserve"> затвердженим тарифом для комерційних споживачів фактичної вартості  послуг для комерційних споживачів  </t>
  </si>
  <si>
    <t xml:space="preserve">середньозваженим тарифом (без ПДВ)  середньої фактичної собівартості послуг </t>
  </si>
  <si>
    <t>собівартість</t>
  </si>
  <si>
    <t>інвестиційна складова</t>
  </si>
  <si>
    <t>на 1 м куб стоків</t>
  </si>
  <si>
    <t xml:space="preserve">на 1 особу в місяць </t>
  </si>
  <si>
    <t>дата введення тарифу</t>
  </si>
  <si>
    <t>населення</t>
  </si>
  <si>
    <t>комерційні споживачі</t>
  </si>
  <si>
    <t>Фактична собівартість за останній звітний період (без ПДВ), грн/Гкал</t>
  </si>
  <si>
    <t>Розрахункові (планові) тарифи  без ПДВ, грн/Гкал</t>
  </si>
  <si>
    <t>Затверджені  тарифи з ПДВ</t>
  </si>
  <si>
    <t>тариф на теплову енергію для комерційних споживачів, грн./Гкал</t>
  </si>
  <si>
    <t xml:space="preserve">тариф на теплову енергію,
грн./Гкал </t>
  </si>
  <si>
    <t>тариф на опалення,
грн/м кв. площі</t>
  </si>
  <si>
    <t>тариф на гаряче водопостачання, грн.</t>
  </si>
  <si>
    <t xml:space="preserve">вид тарифу  (сезоний,
двоставковий, єдиний) </t>
  </si>
  <si>
    <t>розмір тарифу</t>
  </si>
  <si>
    <t>вид тарифу (підігрів, ГВП)</t>
  </si>
  <si>
    <t>на 1 м куб води</t>
  </si>
  <si>
    <t>на 1 особу в місяць</t>
  </si>
  <si>
    <t>режим водопостачання, год./добу</t>
  </si>
  <si>
    <t>Берислав ТКЕ</t>
  </si>
  <si>
    <t>Асканія - Нова БККП</t>
  </si>
  <si>
    <t>Берислав "Водоканал"</t>
  </si>
  <si>
    <t>Білозерка "Водограй"</t>
  </si>
  <si>
    <t>Генічеськ ВУВКГ</t>
  </si>
  <si>
    <t>Г. Пристань "Комунальник"</t>
  </si>
  <si>
    <t>Горностаївка ККП</t>
  </si>
  <si>
    <t>Казацький ККП</t>
  </si>
  <si>
    <t>Каланчак ККП</t>
  </si>
  <si>
    <t>Каховка "Водоканал"</t>
  </si>
  <si>
    <t>Новотроїцьк МККП</t>
  </si>
  <si>
    <t>Нова Каховка            "Міський водоканал"</t>
  </si>
  <si>
    <t>Нова Каховка            "Ольвія"</t>
  </si>
  <si>
    <t>Скадовськ "Очисні споруди"</t>
  </si>
  <si>
    <t>сезон</t>
  </si>
  <si>
    <t>9,89/7,07/4,47</t>
  </si>
  <si>
    <t>6,3/4,5/2,85</t>
  </si>
  <si>
    <t>КВУ "Каховводоканал" м.Каховка</t>
  </si>
  <si>
    <t xml:space="preserve"> ВУВКГ м.Геническ</t>
  </si>
  <si>
    <t>КВУ "Бериславводоканал" м.Берислав</t>
  </si>
  <si>
    <t>МКП "Очисні споруди"        м.Скадовск</t>
  </si>
  <si>
    <t>МКП "ВУВКГ мХерсона"</t>
  </si>
  <si>
    <t>МКП "Водограй"
смт Белозерка</t>
  </si>
  <si>
    <t>КП "Основа" м.Нова Каховка</t>
  </si>
  <si>
    <t xml:space="preserve">КП ВУВКГ м.Таврійськ </t>
  </si>
  <si>
    <t>МКП "Водне господарство"        
м. Скадовск</t>
  </si>
  <si>
    <t>КП "Основа" 
м.Нова Каховка</t>
  </si>
  <si>
    <t>ТОВ "Чаплинський комунальник"</t>
  </si>
  <si>
    <t>ТОВ "Водоканал Асканія Нова"</t>
  </si>
  <si>
    <t>-</t>
  </si>
  <si>
    <t>Горностаївський ККП</t>
  </si>
  <si>
    <t xml:space="preserve">КП "Гопри водоканал"
м.Гола Пристань </t>
  </si>
  <si>
    <t>МКП "Водограй"
смт Білозерка</t>
  </si>
  <si>
    <t xml:space="preserve">смт Новотроїцьке ЖКП 
</t>
  </si>
  <si>
    <t>смт. Новотроїцьке ЖКП</t>
  </si>
  <si>
    <t>ГВП</t>
  </si>
  <si>
    <t>Горностаївський КПП</t>
  </si>
  <si>
    <t>ККУП "ДЖЕРЕЛО" Каланчацької селищної ради</t>
  </si>
  <si>
    <t xml:space="preserve">  ---</t>
  </si>
  <si>
    <t>45,60/43,20</t>
  </si>
  <si>
    <t>дата та номер рішення уповноваженого органу (зазначити) про встановлення тарифу</t>
  </si>
  <si>
    <t>затверджена  норма споживання (холодна+гаряча вода), м куб</t>
  </si>
  <si>
    <t xml:space="preserve">МКП "Херсонтеплоенерго” м.Херсон                                             </t>
  </si>
  <si>
    <t>КП "Котельщик" м. Каховка</t>
  </si>
  <si>
    <t xml:space="preserve">КП “Теплові мережи" 
м.Н.Каховка </t>
  </si>
  <si>
    <t xml:space="preserve">* 14  ст.  інші споживачі, * -при наявності засобів обліку води, ** при відсутності засобів обліку води, ГОРЯЧА вода по області  ВІДСУТНЯ, 8- норма на 1 людину без газу та з газовим опалюванням </t>
  </si>
  <si>
    <t>ГАРЯЧА ВОДА В ОБЛАСТІ ВІДСУТНЯ,     *-плановий тариф на послугу з централізованого опалення</t>
  </si>
  <si>
    <t>КП "Олешки-сервіс" ОМР</t>
  </si>
  <si>
    <t>ПП "Херсонтеплогенерація"</t>
  </si>
  <si>
    <t>КП "Міський водоканал", м.Нова Каховка</t>
  </si>
  <si>
    <t>Пост. НКРЕКП від 09.06.2016 № 1101 (зміни до № 1171 від 31.03.2015 року )</t>
  </si>
  <si>
    <t>ДП "Теплотехсервис" ЗАТ "Теплотехника" м.Херсон,</t>
  </si>
  <si>
    <t xml:space="preserve">КП "Олешківський Водоканал" м.Олешки </t>
  </si>
  <si>
    <t>ТОВ "Водоканал+" м.Олешки</t>
  </si>
  <si>
    <t>Козацький БККП</t>
  </si>
  <si>
    <t>10.10.2017 №249 рішення Каховської міськради</t>
  </si>
  <si>
    <t>6,43/7,0</t>
  </si>
  <si>
    <t>7,15/7,68</t>
  </si>
  <si>
    <t>5,94/6,20</t>
  </si>
  <si>
    <t>6,88/7,39</t>
  </si>
  <si>
    <t>26.02.2015 №828 рішення Новотроїцької селищної ради</t>
  </si>
  <si>
    <t xml:space="preserve"> рішення Чаплинської селищної ради від 11.04. 2017 №37</t>
  </si>
  <si>
    <t>28.02.2018 №21 рішення Білозерської селищна рада</t>
  </si>
  <si>
    <t>23.01.2018 № 26 рішення Новокаховської міськради</t>
  </si>
  <si>
    <t>03.04.2018  № 108 рішення Каланчацької селищної ради</t>
  </si>
  <si>
    <t xml:space="preserve"> АТ "Херсонська теплоелектроцентраль"</t>
  </si>
  <si>
    <t>23.08.2018 № 133 рішення Голопристанської міськради</t>
  </si>
  <si>
    <t>23.08.2018  № 133 рішення Голопристанської міськради</t>
  </si>
  <si>
    <t>КП "Міськтеплокомуненерго" 
м. Гола Пристань</t>
  </si>
  <si>
    <t>м. Каховка КПТМ "Каховтеплокомуненрго"   05449897</t>
  </si>
  <si>
    <t>23.10.2018 № 365 рішення виконкому Новокаховської міськради</t>
  </si>
  <si>
    <t>23.10.2018 №365 рішення  Новокаховської міськради</t>
  </si>
  <si>
    <t>27.11.2018 № 43 Виконком Херсонської міської ради</t>
  </si>
  <si>
    <t>Рішення виконавчого комітету Херсонської міської ради від 18.12.2018 № 422</t>
  </si>
  <si>
    <t>Олешківська міська рада  № 462 від 28.12.2016</t>
  </si>
  <si>
    <t>31.07.2017 №67 Горностаївської селищної ради</t>
  </si>
  <si>
    <t xml:space="preserve">22.05.2018 № 275 рішення Горностаєвськоі селищноі ради   </t>
  </si>
  <si>
    <t xml:space="preserve"> ршення виконкому Генічеської міської ради від 10.12.2018 №315</t>
  </si>
  <si>
    <t>27.09.2018 №148 рішення виконкому Голопристаньської           міськради, інші, бюджет 02.01.2019</t>
  </si>
  <si>
    <t>з 01.11.18</t>
  </si>
  <si>
    <t>рішення Виконавчого комітету Херсонської міської ради вд 21.11.18 № 377</t>
  </si>
  <si>
    <t>25.01.2019 №13 рішення виконкому Олешківської міської ради</t>
  </si>
  <si>
    <t>20.12.2018 № 343 рішення Козацької селищної ради</t>
  </si>
  <si>
    <t>20.12.2018 №343 рішення Козацької селищної ради</t>
  </si>
  <si>
    <t>25.01.2019 № 13 рішення виконкому Олешківської міської ради</t>
  </si>
  <si>
    <t>34,58/43,81</t>
  </si>
  <si>
    <t>4,56/5,77</t>
  </si>
  <si>
    <t>25.01.2019 № 3   Рішення Бериславської міськради</t>
  </si>
  <si>
    <t xml:space="preserve">Рішення виконавчого комітету Каховської міської ради від 13.11.2018 № 308 </t>
  </si>
  <si>
    <t>30.04..2019 р. №119 рішення виконкому  Каховської міської ради</t>
  </si>
  <si>
    <t>рішення виконкому  Каховської міської ради №119 від 30.04.2019</t>
  </si>
  <si>
    <t>28.05.2019 №159 рішення  Новокаховської міськради</t>
  </si>
  <si>
    <t>17.09.2019 № 1968 постанова НКРЕКП</t>
  </si>
  <si>
    <t>28.03.2019.  №22 рішення виконавчого комітету Таврійської міської ради</t>
  </si>
  <si>
    <t>85,5/115,1</t>
  </si>
  <si>
    <t>1521,22/            1527,61</t>
  </si>
  <si>
    <t>1301,13/    1758,14</t>
  </si>
  <si>
    <t>1561,36/   2109,77</t>
  </si>
  <si>
    <t>11.05.2018 №320 рішення АсканіяНова селищна рада</t>
  </si>
  <si>
    <t>27,97/    25,44</t>
  </si>
  <si>
    <t>10.104</t>
  </si>
  <si>
    <t>27,18/27,28</t>
  </si>
  <si>
    <t>12.09.2019 №158 рішення виконкому Скадовської міськради</t>
  </si>
  <si>
    <t>21.03.2019 № 968 рішення Новотроїцької селищної ради</t>
  </si>
  <si>
    <t>5,4/5,7</t>
  </si>
  <si>
    <t>Дані про тарифи на послуги водопостачання 
станом на 01 січня 2020 року  по  Херсонській області (оперативно)</t>
  </si>
  <si>
    <t>Дані про тарифи на послуги водовідведення 
станом на 01 січня 2020 року  по  Херсонській області (оперативно)</t>
  </si>
  <si>
    <t>Дані про тарифи на послуги теплопостачання 
 станом на 01 січня  2020 року по  Херсонській області (оперативно)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</si>
</sst>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77" formatCode="_-* #,##0_р_._-;\-* #,##0_р_._-;_-* &quot;-&quot;_р_._-;_-@_-"/>
    <numFmt numFmtId="179" formatCode="_-* #,##0.00_р_._-;\-* #,##0.00_р_._-;_-* &quot;-&quot;??_р_._-;_-@_-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#,##0.0"/>
    <numFmt numFmtId="206" formatCode="#,##0.000"/>
    <numFmt numFmtId="211" formatCode="0.000"/>
    <numFmt numFmtId="220" formatCode="#,##0.00_р_."/>
    <numFmt numFmtId="225" formatCode="dd/mm/yy;@"/>
    <numFmt numFmtId="229" formatCode="dd\.mm\.yy;@"/>
  </numFmts>
  <fonts count="41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22"/>
      <name val="Times New Roman"/>
      <family val="1"/>
    </font>
    <font>
      <sz val="22"/>
      <color indexed="8"/>
      <name val="Times New Roman"/>
      <family val="1"/>
    </font>
    <font>
      <b/>
      <sz val="22"/>
      <name val="Times New Roman"/>
      <family val="1"/>
    </font>
    <font>
      <sz val="14"/>
      <name val="Arial"/>
      <family val="0"/>
    </font>
    <font>
      <sz val="13.5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7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98">
    <xf numFmtId="0" fontId="0" fillId="0" borderId="0" xfId="0" applyAlignment="1">
      <alignment/>
    </xf>
    <xf numFmtId="0" fontId="5" fillId="0" borderId="0" xfId="55" applyFont="1" applyFill="1" applyAlignment="1">
      <alignment horizontal="center" vertical="center" wrapText="1"/>
      <protection/>
    </xf>
    <xf numFmtId="0" fontId="5" fillId="0" borderId="0" xfId="55" applyFont="1" applyFill="1" applyAlignment="1">
      <alignment vertical="center" wrapText="1"/>
      <protection/>
    </xf>
    <xf numFmtId="0" fontId="5" fillId="0" borderId="0" xfId="55" applyFont="1" applyFill="1" applyBorder="1" applyAlignment="1">
      <alignment horizontal="center" vertical="center" wrapText="1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8" fillId="0" borderId="0" xfId="55" applyFont="1" applyFill="1" applyAlignment="1">
      <alignment horizontal="center" vertical="center" wrapText="1"/>
      <protection/>
    </xf>
    <xf numFmtId="0" fontId="9" fillId="0" borderId="11" xfId="55" applyFont="1" applyFill="1" applyBorder="1" applyAlignment="1">
      <alignment horizontal="center" vertical="center" wrapText="1"/>
      <protection/>
    </xf>
    <xf numFmtId="0" fontId="9" fillId="0" borderId="12" xfId="55" applyFont="1" applyFill="1" applyBorder="1" applyAlignment="1">
      <alignment horizontal="center" vertical="center" wrapText="1"/>
      <protection/>
    </xf>
    <xf numFmtId="0" fontId="9" fillId="0" borderId="13" xfId="55" applyFont="1" applyFill="1" applyBorder="1" applyAlignment="1">
      <alignment horizontal="center" vertical="center" wrapText="1"/>
      <protection/>
    </xf>
    <xf numFmtId="0" fontId="9" fillId="0" borderId="0" xfId="55" applyFont="1" applyFill="1" applyAlignment="1">
      <alignment horizontal="center" vertical="center" wrapText="1"/>
      <protection/>
    </xf>
    <xf numFmtId="0" fontId="8" fillId="0" borderId="0" xfId="55" applyFont="1" applyFill="1" applyAlignment="1">
      <alignment vertical="center" wrapText="1"/>
      <protection/>
    </xf>
    <xf numFmtId="0" fontId="9" fillId="0" borderId="0" xfId="55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14" fontId="5" fillId="0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204" fontId="5" fillId="0" borderId="10" xfId="55" applyNumberFormat="1" applyFont="1" applyFill="1" applyBorder="1" applyAlignment="1">
      <alignment horizontal="center" vertical="center" wrapText="1"/>
      <protection/>
    </xf>
    <xf numFmtId="220" fontId="5" fillId="0" borderId="10" xfId="0" applyNumberFormat="1" applyFont="1" applyFill="1" applyBorder="1" applyAlignment="1">
      <alignment horizontal="center" vertical="center" wrapText="1"/>
    </xf>
    <xf numFmtId="1" fontId="5" fillId="0" borderId="10" xfId="55" applyNumberFormat="1" applyFont="1" applyFill="1" applyBorder="1" applyAlignment="1">
      <alignment horizontal="center" vertical="center" wrapText="1"/>
      <protection/>
    </xf>
    <xf numFmtId="0" fontId="9" fillId="0" borderId="10" xfId="55" applyFont="1" applyFill="1" applyBorder="1" applyAlignment="1">
      <alignment horizontal="center" vertical="center" textRotation="90" wrapText="1"/>
      <protection/>
    </xf>
    <xf numFmtId="4" fontId="9" fillId="0" borderId="10" xfId="55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vertical="top" wrapText="1"/>
    </xf>
    <xf numFmtId="205" fontId="9" fillId="0" borderId="10" xfId="55" applyNumberFormat="1" applyFont="1" applyFill="1" applyBorder="1" applyAlignment="1">
      <alignment horizontal="center" vertical="center" wrapText="1"/>
      <protection/>
    </xf>
    <xf numFmtId="0" fontId="11" fillId="0" borderId="0" xfId="55" applyFont="1" applyFill="1" applyAlignment="1">
      <alignment horizontal="center" vertical="center" wrapText="1"/>
      <protection/>
    </xf>
    <xf numFmtId="0" fontId="11" fillId="0" borderId="10" xfId="55" applyFont="1" applyFill="1" applyBorder="1" applyAlignment="1">
      <alignment horizontal="center" vertical="center" textRotation="90" wrapText="1"/>
      <protection/>
    </xf>
    <xf numFmtId="0" fontId="11" fillId="0" borderId="10" xfId="0" applyFont="1" applyFill="1" applyBorder="1" applyAlignment="1">
      <alignment horizontal="left" vertical="center" wrapText="1"/>
    </xf>
    <xf numFmtId="4" fontId="11" fillId="0" borderId="10" xfId="55" applyNumberFormat="1" applyFont="1" applyFill="1" applyBorder="1" applyAlignment="1">
      <alignment horizontal="center" vertical="center" wrapText="1"/>
      <protection/>
    </xf>
    <xf numFmtId="3" fontId="11" fillId="0" borderId="10" xfId="55" applyNumberFormat="1" applyFont="1" applyFill="1" applyBorder="1" applyAlignment="1">
      <alignment horizontal="center" vertical="center" wrapText="1"/>
      <protection/>
    </xf>
    <xf numFmtId="14" fontId="11" fillId="0" borderId="10" xfId="0" applyNumberFormat="1" applyFont="1" applyFill="1" applyBorder="1" applyAlignment="1">
      <alignment horizontal="center" vertical="center" wrapText="1"/>
    </xf>
    <xf numFmtId="204" fontId="11" fillId="0" borderId="10" xfId="55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204" fontId="9" fillId="0" borderId="0" xfId="55" applyNumberFormat="1" applyFont="1" applyFill="1" applyBorder="1" applyAlignment="1">
      <alignment horizontal="center" vertical="center" wrapText="1"/>
      <protection/>
    </xf>
    <xf numFmtId="204" fontId="9" fillId="0" borderId="10" xfId="55" applyNumberFormat="1" applyFont="1" applyFill="1" applyBorder="1" applyAlignment="1">
      <alignment horizontal="center" vertical="center" wrapText="1"/>
      <protection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55" applyFont="1" applyFill="1" applyBorder="1" applyAlignment="1">
      <alignment horizontal="center" vertical="center" wrapText="1"/>
      <protection/>
    </xf>
    <xf numFmtId="2" fontId="15" fillId="0" borderId="10" xfId="55" applyNumberFormat="1" applyFont="1" applyFill="1" applyBorder="1" applyAlignment="1">
      <alignment horizontal="center" vertical="center" wrapText="1"/>
      <protection/>
    </xf>
    <xf numFmtId="220" fontId="15" fillId="0" borderId="10" xfId="0" applyNumberFormat="1" applyFont="1" applyFill="1" applyBorder="1" applyAlignment="1">
      <alignment horizontal="center" vertical="center" wrapText="1"/>
    </xf>
    <xf numFmtId="14" fontId="15" fillId="0" borderId="10" xfId="0" applyNumberFormat="1" applyFont="1" applyFill="1" applyBorder="1" applyAlignment="1">
      <alignment horizontal="center" vertical="center" wrapText="1"/>
    </xf>
    <xf numFmtId="14" fontId="15" fillId="0" borderId="10" xfId="55" applyNumberFormat="1" applyFont="1" applyFill="1" applyBorder="1" applyAlignment="1">
      <alignment horizontal="center" vertical="center" wrapText="1"/>
      <protection/>
    </xf>
    <xf numFmtId="1" fontId="15" fillId="0" borderId="10" xfId="55" applyNumberFormat="1" applyFont="1" applyFill="1" applyBorder="1" applyAlignment="1">
      <alignment horizontal="center" vertical="center" wrapText="1"/>
      <protection/>
    </xf>
    <xf numFmtId="204" fontId="15" fillId="0" borderId="10" xfId="55" applyNumberFormat="1" applyFont="1" applyFill="1" applyBorder="1" applyAlignment="1">
      <alignment horizontal="center" vertical="center" wrapText="1"/>
      <protection/>
    </xf>
    <xf numFmtId="2" fontId="15" fillId="0" borderId="10" xfId="0" applyNumberFormat="1" applyFont="1" applyFill="1" applyBorder="1" applyAlignment="1">
      <alignment horizontal="center" vertical="center" wrapText="1"/>
    </xf>
    <xf numFmtId="204" fontId="15" fillId="0" borderId="10" xfId="0" applyNumberFormat="1" applyFont="1" applyFill="1" applyBorder="1" applyAlignment="1">
      <alignment horizontal="center" vertical="center" wrapText="1"/>
    </xf>
    <xf numFmtId="0" fontId="11" fillId="0" borderId="14" xfId="55" applyFont="1" applyFill="1" applyBorder="1" applyAlignment="1">
      <alignment horizontal="center" vertical="center" wrapText="1"/>
      <protection/>
    </xf>
    <xf numFmtId="14" fontId="15" fillId="0" borderId="10" xfId="0" applyNumberFormat="1" applyFont="1" applyFill="1" applyBorder="1" applyAlignment="1">
      <alignment horizontal="center" vertical="center"/>
    </xf>
    <xf numFmtId="0" fontId="15" fillId="0" borderId="10" xfId="55" applyFont="1" applyFill="1" applyBorder="1" applyAlignment="1">
      <alignment horizontal="left" vertical="center" wrapText="1"/>
      <protection/>
    </xf>
    <xf numFmtId="2" fontId="9" fillId="0" borderId="10" xfId="0" applyNumberFormat="1" applyFont="1" applyFill="1" applyBorder="1" applyAlignment="1">
      <alignment horizontal="center" vertical="center" wrapText="1"/>
    </xf>
    <xf numFmtId="14" fontId="9" fillId="0" borderId="10" xfId="54" applyNumberFormat="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4" xfId="55" applyFont="1" applyFill="1" applyBorder="1" applyAlignment="1">
      <alignment horizontal="center" vertical="center" wrapText="1"/>
      <protection/>
    </xf>
    <xf numFmtId="0" fontId="5" fillId="0" borderId="11" xfId="55" applyFont="1" applyFill="1" applyBorder="1" applyAlignment="1">
      <alignment horizontal="center" vertical="center" textRotation="90" wrapText="1"/>
      <protection/>
    </xf>
    <xf numFmtId="0" fontId="9" fillId="0" borderId="10" xfId="0" applyFont="1" applyFill="1" applyBorder="1" applyAlignment="1">
      <alignment horizontal="left" vertical="center" wrapText="1"/>
    </xf>
    <xf numFmtId="2" fontId="9" fillId="0" borderId="10" xfId="55" applyNumberFormat="1" applyFont="1" applyFill="1" applyBorder="1" applyAlignment="1">
      <alignment horizontal="center" vertical="center" wrapText="1"/>
      <protection/>
    </xf>
    <xf numFmtId="2" fontId="15" fillId="0" borderId="10" xfId="0" applyNumberFormat="1" applyFont="1" applyFill="1" applyBorder="1" applyAlignment="1">
      <alignment horizontal="center" vertical="center"/>
    </xf>
    <xf numFmtId="204" fontId="15" fillId="0" borderId="15" xfId="60" applyNumberFormat="1" applyFont="1" applyFill="1" applyBorder="1" applyAlignment="1" applyProtection="1">
      <alignment horizontal="center" vertical="center" wrapText="1"/>
      <protection/>
    </xf>
    <xf numFmtId="204" fontId="15" fillId="0" borderId="10" xfId="60" applyNumberFormat="1" applyFont="1" applyFill="1" applyBorder="1" applyAlignment="1" applyProtection="1">
      <alignment horizontal="center" vertical="center" wrapText="1"/>
      <protection/>
    </xf>
    <xf numFmtId="0" fontId="15" fillId="0" borderId="16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2" fontId="17" fillId="0" borderId="10" xfId="55" applyNumberFormat="1" applyFont="1" applyFill="1" applyBorder="1" applyAlignment="1">
      <alignment horizontal="center" vertical="center" wrapText="1"/>
      <protection/>
    </xf>
    <xf numFmtId="2" fontId="17" fillId="0" borderId="10" xfId="0" applyNumberFormat="1" applyFont="1" applyFill="1" applyBorder="1" applyAlignment="1">
      <alignment horizontal="center" vertical="center" wrapText="1"/>
    </xf>
    <xf numFmtId="1" fontId="17" fillId="0" borderId="10" xfId="55" applyNumberFormat="1" applyFont="1" applyFill="1" applyBorder="1" applyAlignment="1">
      <alignment horizontal="center" vertical="center" wrapText="1"/>
      <protection/>
    </xf>
    <xf numFmtId="14" fontId="17" fillId="0" borderId="10" xfId="55" applyNumberFormat="1" applyFont="1" applyFill="1" applyBorder="1" applyAlignment="1">
      <alignment horizontal="center" vertical="center" wrapText="1"/>
      <protection/>
    </xf>
    <xf numFmtId="1" fontId="17" fillId="0" borderId="10" xfId="0" applyNumberFormat="1" applyFont="1" applyFill="1" applyBorder="1" applyAlignment="1">
      <alignment horizontal="center" vertical="center" wrapText="1"/>
    </xf>
    <xf numFmtId="0" fontId="17" fillId="0" borderId="0" xfId="55" applyFont="1" applyFill="1" applyAlignment="1">
      <alignment horizontal="center" vertical="center" wrapText="1"/>
      <protection/>
    </xf>
    <xf numFmtId="211" fontId="17" fillId="0" borderId="10" xfId="55" applyNumberFormat="1" applyFont="1" applyFill="1" applyBorder="1" applyAlignment="1">
      <alignment horizontal="center" vertical="center" wrapText="1"/>
      <protection/>
    </xf>
    <xf numFmtId="14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1" fontId="17" fillId="0" borderId="10" xfId="0" applyNumberFormat="1" applyFont="1" applyFill="1" applyBorder="1" applyAlignment="1">
      <alignment horizontal="center" vertical="center"/>
    </xf>
    <xf numFmtId="0" fontId="17" fillId="0" borderId="10" xfId="55" applyFont="1" applyFill="1" applyBorder="1" applyAlignment="1">
      <alignment horizontal="center" vertical="center" wrapText="1"/>
      <protection/>
    </xf>
    <xf numFmtId="2" fontId="17" fillId="0" borderId="14" xfId="0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211" fontId="17" fillId="0" borderId="14" xfId="0" applyNumberFormat="1" applyFont="1" applyFill="1" applyBorder="1" applyAlignment="1">
      <alignment horizontal="center" vertical="center" wrapText="1"/>
    </xf>
    <xf numFmtId="14" fontId="17" fillId="0" borderId="17" xfId="55" applyNumberFormat="1" applyFont="1" applyFill="1" applyBorder="1" applyAlignment="1">
      <alignment horizontal="center" vertical="center" wrapText="1"/>
      <protection/>
    </xf>
    <xf numFmtId="2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14" fontId="18" fillId="0" borderId="10" xfId="0" applyNumberFormat="1" applyFont="1" applyFill="1" applyBorder="1" applyAlignment="1">
      <alignment vertical="center"/>
    </xf>
    <xf numFmtId="0" fontId="17" fillId="0" borderId="10" xfId="55" applyFont="1" applyFill="1" applyBorder="1" applyAlignment="1">
      <alignment horizontal="left" vertical="center" wrapText="1"/>
      <protection/>
    </xf>
    <xf numFmtId="0" fontId="17" fillId="0" borderId="14" xfId="0" applyFont="1" applyFill="1" applyBorder="1" applyAlignment="1">
      <alignment horizontal="left" vertical="center" wrapText="1"/>
    </xf>
    <xf numFmtId="0" fontId="17" fillId="0" borderId="18" xfId="55" applyFont="1" applyFill="1" applyBorder="1" applyAlignment="1">
      <alignment horizontal="center" vertical="center" wrapText="1"/>
      <protection/>
    </xf>
    <xf numFmtId="2" fontId="17" fillId="0" borderId="14" xfId="55" applyNumberFormat="1" applyFont="1" applyFill="1" applyBorder="1" applyAlignment="1">
      <alignment horizontal="center" vertical="center" wrapText="1"/>
      <protection/>
    </xf>
    <xf numFmtId="1" fontId="17" fillId="0" borderId="14" xfId="55" applyNumberFormat="1" applyFont="1" applyFill="1" applyBorder="1" applyAlignment="1">
      <alignment horizontal="center" vertical="center" wrapText="1"/>
      <protection/>
    </xf>
    <xf numFmtId="4" fontId="17" fillId="0" borderId="10" xfId="55" applyNumberFormat="1" applyFont="1" applyFill="1" applyBorder="1" applyAlignment="1">
      <alignment horizontal="center" vertical="center" wrapText="1"/>
      <protection/>
    </xf>
    <xf numFmtId="3" fontId="17" fillId="0" borderId="10" xfId="55" applyNumberFormat="1" applyFont="1" applyFill="1" applyBorder="1" applyAlignment="1">
      <alignment horizontal="center" vertical="center" wrapText="1"/>
      <protection/>
    </xf>
    <xf numFmtId="0" fontId="17" fillId="0" borderId="0" xfId="55" applyFont="1" applyFill="1" applyBorder="1" applyAlignment="1">
      <alignment horizontal="center" vertical="center" wrapText="1"/>
      <protection/>
    </xf>
    <xf numFmtId="14" fontId="17" fillId="0" borderId="0" xfId="0" applyNumberFormat="1" applyFont="1" applyFill="1" applyBorder="1" applyAlignment="1">
      <alignment horizontal="center" vertical="center" wrapText="1"/>
    </xf>
    <xf numFmtId="1" fontId="17" fillId="0" borderId="0" xfId="55" applyNumberFormat="1" applyFont="1" applyFill="1" applyBorder="1" applyAlignment="1">
      <alignment horizontal="center" vertical="center" wrapText="1"/>
      <protection/>
    </xf>
    <xf numFmtId="1" fontId="17" fillId="0" borderId="0" xfId="0" applyNumberFormat="1" applyFont="1" applyFill="1" applyBorder="1" applyAlignment="1">
      <alignment horizontal="center" vertical="center"/>
    </xf>
    <xf numFmtId="2" fontId="17" fillId="0" borderId="0" xfId="55" applyNumberFormat="1" applyFont="1" applyFill="1" applyBorder="1" applyAlignment="1">
      <alignment horizontal="left" vertical="center" wrapText="1"/>
      <protection/>
    </xf>
    <xf numFmtId="2" fontId="17" fillId="0" borderId="0" xfId="0" applyNumberFormat="1" applyFont="1" applyFill="1" applyBorder="1" applyAlignment="1">
      <alignment horizontal="center" vertical="center"/>
    </xf>
    <xf numFmtId="204" fontId="15" fillId="0" borderId="10" xfId="0" applyNumberFormat="1" applyFont="1" applyFill="1" applyBorder="1" applyAlignment="1">
      <alignment horizontal="center" vertical="center"/>
    </xf>
    <xf numFmtId="225" fontId="15" fillId="0" borderId="10" xfId="0" applyNumberFormat="1" applyFont="1" applyFill="1" applyBorder="1" applyAlignment="1">
      <alignment horizontal="center" vertical="center"/>
    </xf>
    <xf numFmtId="225" fontId="15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4" fontId="16" fillId="0" borderId="10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14" fontId="15" fillId="0" borderId="14" xfId="0" applyNumberFormat="1" applyFont="1" applyFill="1" applyBorder="1" applyAlignment="1">
      <alignment horizontal="center" vertical="center" wrapText="1"/>
    </xf>
    <xf numFmtId="14" fontId="14" fillId="0" borderId="10" xfId="55" applyNumberFormat="1" applyFont="1" applyFill="1" applyBorder="1" applyAlignment="1">
      <alignment horizontal="center" vertical="center" wrapText="1"/>
      <protection/>
    </xf>
    <xf numFmtId="204" fontId="9" fillId="0" borderId="10" xfId="0" applyNumberFormat="1" applyFont="1" applyFill="1" applyBorder="1" applyAlignment="1">
      <alignment horizontal="center" vertical="center"/>
    </xf>
    <xf numFmtId="20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2" fontId="9" fillId="0" borderId="10" xfId="54" applyNumberFormat="1" applyFont="1" applyFill="1" applyBorder="1" applyAlignment="1">
      <alignment horizontal="center" vertical="center" wrapText="1"/>
      <protection/>
    </xf>
    <xf numFmtId="204" fontId="9" fillId="0" borderId="10" xfId="54" applyNumberFormat="1" applyFont="1" applyFill="1" applyBorder="1" applyAlignment="1">
      <alignment horizontal="center" vertical="center" wrapText="1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2" fontId="9" fillId="0" borderId="10" xfId="0" applyNumberFormat="1" applyFont="1" applyFill="1" applyBorder="1" applyAlignment="1">
      <alignment horizontal="center" vertical="center"/>
    </xf>
    <xf numFmtId="225" fontId="17" fillId="0" borderId="10" xfId="0" applyNumberFormat="1" applyFont="1" applyFill="1" applyBorder="1" applyAlignment="1">
      <alignment horizontal="center" vertical="center" wrapText="1"/>
    </xf>
    <xf numFmtId="14" fontId="17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4" fontId="9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229" fontId="17" fillId="0" borderId="14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14" xfId="55" applyFont="1" applyFill="1" applyBorder="1" applyAlignment="1">
      <alignment horizontal="center" vertical="center" wrapText="1"/>
      <protection/>
    </xf>
    <xf numFmtId="0" fontId="9" fillId="0" borderId="10" xfId="54" applyFont="1" applyFill="1" applyBorder="1" applyAlignment="1">
      <alignment horizontal="left" vertical="center" wrapText="1"/>
      <protection/>
    </xf>
    <xf numFmtId="14" fontId="9" fillId="0" borderId="10" xfId="54" applyNumberFormat="1" applyFont="1" applyFill="1" applyBorder="1" applyAlignment="1">
      <alignment horizontal="left" vertical="center" wrapText="1"/>
      <protection/>
    </xf>
    <xf numFmtId="14" fontId="9" fillId="0" borderId="10" xfId="0" applyNumberFormat="1" applyFont="1" applyFill="1" applyBorder="1" applyAlignment="1">
      <alignment horizontal="left" vertical="center" wrapText="1"/>
    </xf>
    <xf numFmtId="0" fontId="21" fillId="0" borderId="10" xfId="55" applyNumberFormat="1" applyFont="1" applyFill="1" applyBorder="1" applyAlignment="1">
      <alignment horizontal="left" vertical="center" wrapText="1"/>
      <protection/>
    </xf>
    <xf numFmtId="14" fontId="22" fillId="0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204" fontId="22" fillId="0" borderId="10" xfId="0" applyNumberFormat="1" applyFont="1" applyFill="1" applyBorder="1" applyAlignment="1">
      <alignment horizontal="center" vertical="center" wrapText="1"/>
    </xf>
    <xf numFmtId="2" fontId="22" fillId="0" borderId="10" xfId="55" applyNumberFormat="1" applyFont="1" applyFill="1" applyBorder="1" applyAlignment="1">
      <alignment horizontal="center" vertical="center" wrapText="1"/>
      <protection/>
    </xf>
    <xf numFmtId="0" fontId="9" fillId="0" borderId="14" xfId="54" applyFont="1" applyBorder="1" applyAlignment="1">
      <alignment horizontal="center" vertical="center" wrapText="1"/>
      <protection/>
    </xf>
    <xf numFmtId="2" fontId="9" fillId="0" borderId="14" xfId="54" applyNumberFormat="1" applyFont="1" applyBorder="1" applyAlignment="1">
      <alignment horizontal="center" vertical="center" wrapText="1"/>
      <protection/>
    </xf>
    <xf numFmtId="14" fontId="9" fillId="0" borderId="14" xfId="54" applyNumberFormat="1" applyFont="1" applyBorder="1" applyAlignment="1">
      <alignment horizontal="center" vertical="center" wrapText="1"/>
      <protection/>
    </xf>
    <xf numFmtId="0" fontId="5" fillId="0" borderId="14" xfId="54" applyFont="1" applyBorder="1" applyAlignment="1">
      <alignment horizontal="left" vertical="center" wrapText="1"/>
      <protection/>
    </xf>
    <xf numFmtId="0" fontId="15" fillId="0" borderId="16" xfId="55" applyFont="1" applyFill="1" applyBorder="1" applyAlignment="1">
      <alignment horizontal="left" vertical="center" wrapText="1"/>
      <protection/>
    </xf>
    <xf numFmtId="204" fontId="15" fillId="0" borderId="13" xfId="60" applyNumberFormat="1" applyFont="1" applyFill="1" applyBorder="1" applyAlignment="1" applyProtection="1">
      <alignment horizontal="center" vertical="center" wrapText="1"/>
      <protection/>
    </xf>
    <xf numFmtId="0" fontId="15" fillId="0" borderId="19" xfId="0" applyNumberFormat="1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211" fontId="15" fillId="0" borderId="19" xfId="0" applyNumberFormat="1" applyFont="1" applyFill="1" applyBorder="1" applyAlignment="1">
      <alignment horizontal="center" vertical="center" wrapText="1"/>
    </xf>
    <xf numFmtId="2" fontId="15" fillId="0" borderId="19" xfId="0" applyNumberFormat="1" applyFont="1" applyFill="1" applyBorder="1" applyAlignment="1">
      <alignment horizontal="center" vertical="center" wrapText="1"/>
    </xf>
    <xf numFmtId="14" fontId="15" fillId="0" borderId="19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2" fontId="15" fillId="0" borderId="11" xfId="55" applyNumberFormat="1" applyFont="1" applyFill="1" applyBorder="1" applyAlignment="1">
      <alignment horizontal="center" vertical="center" wrapText="1"/>
      <protection/>
    </xf>
    <xf numFmtId="204" fontId="15" fillId="0" borderId="11" xfId="55" applyNumberFormat="1" applyFont="1" applyFill="1" applyBorder="1" applyAlignment="1">
      <alignment horizontal="center" vertical="center" wrapText="1"/>
      <protection/>
    </xf>
    <xf numFmtId="0" fontId="15" fillId="0" borderId="14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wrapText="1"/>
    </xf>
    <xf numFmtId="204" fontId="15" fillId="0" borderId="14" xfId="55" applyNumberFormat="1" applyFont="1" applyFill="1" applyBorder="1" applyAlignment="1">
      <alignment horizontal="center" vertical="center" wrapText="1"/>
      <protection/>
    </xf>
    <xf numFmtId="4" fontId="5" fillId="0" borderId="10" xfId="55" applyNumberFormat="1" applyFont="1" applyFill="1" applyBorder="1" applyAlignment="1">
      <alignment horizontal="center" vertical="center" wrapText="1"/>
      <protection/>
    </xf>
    <xf numFmtId="206" fontId="5" fillId="0" borderId="10" xfId="55" applyNumberFormat="1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left" vertical="center" wrapText="1"/>
    </xf>
    <xf numFmtId="205" fontId="9" fillId="0" borderId="11" xfId="54" applyNumberFormat="1" applyFont="1" applyFill="1" applyBorder="1" applyAlignment="1">
      <alignment horizontal="center" vertical="center" wrapText="1"/>
      <protection/>
    </xf>
    <xf numFmtId="4" fontId="9" fillId="0" borderId="11" xfId="54" applyNumberFormat="1" applyFont="1" applyFill="1" applyBorder="1" applyAlignment="1">
      <alignment horizontal="center" vertical="center" wrapText="1"/>
      <protection/>
    </xf>
    <xf numFmtId="0" fontId="9" fillId="0" borderId="11" xfId="54" applyFont="1" applyFill="1" applyBorder="1" applyAlignment="1">
      <alignment horizontal="center" vertical="center" wrapText="1"/>
      <protection/>
    </xf>
    <xf numFmtId="14" fontId="9" fillId="0" borderId="11" xfId="54" applyNumberFormat="1" applyFont="1" applyFill="1" applyBorder="1" applyAlignment="1">
      <alignment horizontal="center" vertical="center" wrapText="1"/>
      <protection/>
    </xf>
    <xf numFmtId="204" fontId="9" fillId="0" borderId="11" xfId="0" applyNumberFormat="1" applyFont="1" applyFill="1" applyBorder="1" applyAlignment="1">
      <alignment horizontal="center" vertical="center"/>
    </xf>
    <xf numFmtId="204" fontId="9" fillId="0" borderId="11" xfId="55" applyNumberFormat="1" applyFont="1" applyFill="1" applyBorder="1" applyAlignment="1">
      <alignment horizontal="center" vertical="center" wrapText="1"/>
      <protection/>
    </xf>
    <xf numFmtId="0" fontId="9" fillId="0" borderId="14" xfId="55" applyFont="1" applyFill="1" applyBorder="1" applyAlignment="1">
      <alignment horizontal="left" vertical="center" wrapText="1"/>
      <protection/>
    </xf>
    <xf numFmtId="0" fontId="9" fillId="0" borderId="14" xfId="54" applyFont="1" applyFill="1" applyBorder="1" applyAlignment="1">
      <alignment horizontal="center" vertical="center" wrapText="1"/>
      <protection/>
    </xf>
    <xf numFmtId="2" fontId="9" fillId="0" borderId="14" xfId="54" applyNumberFormat="1" applyFont="1" applyFill="1" applyBorder="1" applyAlignment="1">
      <alignment horizontal="center" vertical="center" wrapText="1"/>
      <protection/>
    </xf>
    <xf numFmtId="14" fontId="9" fillId="0" borderId="14" xfId="54" applyNumberFormat="1" applyFont="1" applyFill="1" applyBorder="1" applyAlignment="1">
      <alignment horizontal="center" vertical="center" wrapText="1"/>
      <protection/>
    </xf>
    <xf numFmtId="0" fontId="9" fillId="0" borderId="14" xfId="54" applyFont="1" applyFill="1" applyBorder="1" applyAlignment="1">
      <alignment horizontal="left" vertical="center" wrapText="1"/>
      <protection/>
    </xf>
    <xf numFmtId="205" fontId="9" fillId="0" borderId="14" xfId="55" applyNumberFormat="1" applyFont="1" applyFill="1" applyBorder="1" applyAlignment="1">
      <alignment horizontal="center" vertical="center" wrapText="1"/>
      <protection/>
    </xf>
    <xf numFmtId="0" fontId="5" fillId="0" borderId="10" xfId="49" applyFont="1" applyFill="1" applyBorder="1" applyAlignment="1">
      <alignment horizontal="center" vertical="center" wrapText="1"/>
      <protection/>
    </xf>
    <xf numFmtId="14" fontId="5" fillId="0" borderId="10" xfId="49" applyNumberFormat="1" applyFont="1" applyFill="1" applyBorder="1" applyAlignment="1">
      <alignment horizontal="center" vertical="center" wrapText="1"/>
      <protection/>
    </xf>
    <xf numFmtId="0" fontId="23" fillId="0" borderId="10" xfId="49" applyFont="1" applyBorder="1" applyAlignment="1">
      <alignment horizontal="center" vertical="center" wrapText="1"/>
      <protection/>
    </xf>
    <xf numFmtId="2" fontId="5" fillId="0" borderId="10" xfId="55" applyNumberFormat="1" applyFont="1" applyFill="1" applyBorder="1" applyAlignment="1">
      <alignment horizontal="center" vertical="center" wrapText="1"/>
      <protection/>
    </xf>
    <xf numFmtId="2" fontId="5" fillId="0" borderId="10" xfId="49" applyNumberFormat="1" applyFont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 textRotation="90" wrapText="1"/>
      <protection/>
    </xf>
    <xf numFmtId="0" fontId="8" fillId="0" borderId="0" xfId="55" applyFont="1" applyFill="1" applyAlignment="1">
      <alignment horizontal="center" vertical="center" wrapText="1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0" fontId="7" fillId="0" borderId="10" xfId="55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 textRotation="90" wrapText="1"/>
    </xf>
    <xf numFmtId="0" fontId="14" fillId="0" borderId="11" xfId="0" applyFont="1" applyFill="1" applyBorder="1" applyAlignment="1">
      <alignment horizontal="center" vertical="center" textRotation="90" wrapText="1"/>
    </xf>
    <xf numFmtId="0" fontId="9" fillId="0" borderId="11" xfId="55" applyFont="1" applyFill="1" applyBorder="1" applyAlignment="1">
      <alignment horizontal="center" vertical="center" wrapText="1"/>
      <protection/>
    </xf>
    <xf numFmtId="0" fontId="9" fillId="0" borderId="10" xfId="55" applyFont="1" applyFill="1" applyBorder="1" applyAlignment="1">
      <alignment horizontal="center" vertical="center" textRotation="90" wrapText="1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wrapText="1"/>
    </xf>
    <xf numFmtId="0" fontId="8" fillId="0" borderId="20" xfId="55" applyFont="1" applyFill="1" applyBorder="1" applyAlignment="1">
      <alignment horizontal="center" vertical="center" wrapText="1"/>
      <protection/>
    </xf>
    <xf numFmtId="0" fontId="8" fillId="0" borderId="14" xfId="55" applyFont="1" applyFill="1" applyBorder="1" applyAlignment="1">
      <alignment horizontal="center" vertical="center" wrapText="1"/>
      <protection/>
    </xf>
    <xf numFmtId="0" fontId="8" fillId="0" borderId="21" xfId="55" applyFont="1" applyFill="1" applyBorder="1" applyAlignment="1">
      <alignment horizontal="center" vertical="center" wrapText="1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11" fillId="0" borderId="10" xfId="55" applyFont="1" applyFill="1" applyBorder="1" applyAlignment="1">
      <alignment horizontal="center" vertical="center" textRotation="90" wrapText="1"/>
      <protection/>
    </xf>
    <xf numFmtId="0" fontId="10" fillId="0" borderId="0" xfId="55" applyFont="1" applyFill="1" applyAlignment="1">
      <alignment horizontal="center" vertical="center" wrapText="1"/>
      <protection/>
    </xf>
    <xf numFmtId="0" fontId="19" fillId="0" borderId="0" xfId="55" applyFont="1" applyFill="1" applyAlignment="1">
      <alignment horizontal="center" vertical="center" wrapText="1"/>
      <protection/>
    </xf>
    <xf numFmtId="0" fontId="12" fillId="0" borderId="10" xfId="55" applyFont="1" applyFill="1" applyBorder="1" applyAlignment="1">
      <alignment horizontal="center" vertical="center" wrapText="1"/>
      <protection/>
    </xf>
    <xf numFmtId="0" fontId="11" fillId="0" borderId="10" xfId="55" applyFont="1" applyFill="1" applyBorder="1" applyAlignment="1">
      <alignment horizontal="center" vertical="center" wrapText="1"/>
      <protection/>
    </xf>
    <xf numFmtId="2" fontId="17" fillId="0" borderId="0" xfId="55" applyNumberFormat="1" applyFont="1" applyFill="1" applyBorder="1" applyAlignment="1">
      <alignment horizontal="left" vertical="center" wrapText="1"/>
      <protection/>
    </xf>
    <xf numFmtId="0" fontId="17" fillId="0" borderId="0" xfId="55" applyFont="1" applyFill="1" applyBorder="1" applyAlignment="1">
      <alignment horizontal="left" vertical="center" wrapText="1"/>
      <protection/>
    </xf>
    <xf numFmtId="0" fontId="17" fillId="0" borderId="22" xfId="55" applyFont="1" applyFill="1" applyBorder="1" applyAlignment="1">
      <alignment horizontal="left" vertical="center" wrapText="1"/>
      <protection/>
    </xf>
    <xf numFmtId="0" fontId="13" fillId="0" borderId="10" xfId="0" applyFont="1" applyBorder="1" applyAlignment="1">
      <alignment horizontal="center" vertical="center" textRotation="90" wrapText="1"/>
    </xf>
    <xf numFmtId="2" fontId="9" fillId="0" borderId="0" xfId="55" applyNumberFormat="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0" fillId="0" borderId="22" xfId="0" applyFill="1" applyBorder="1" applyAlignment="1">
      <alignment/>
    </xf>
    <xf numFmtId="0" fontId="6" fillId="0" borderId="0" xfId="55" applyFont="1" applyFill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vertical="center" textRotation="90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Додатки до звiтiв у 2007 роцi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Лист1 (2)" xfId="63"/>
    <cellStyle name="Тысячи_Лист1 (2)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U21"/>
  <sheetViews>
    <sheetView tabSelected="1" view="pageBreakPreview" zoomScale="75" zoomScaleNormal="75" zoomScaleSheetLayoutView="75" zoomScalePageLayoutView="0" workbookViewId="0" topLeftCell="A2">
      <selection activeCell="A2" sqref="A2:IV19"/>
    </sheetView>
  </sheetViews>
  <sheetFormatPr defaultColWidth="9.140625" defaultRowHeight="12.75"/>
  <cols>
    <col min="1" max="1" width="4.00390625" style="4" customWidth="1"/>
    <col min="2" max="2" width="35.7109375" style="4" customWidth="1"/>
    <col min="3" max="3" width="10.7109375" style="4" customWidth="1"/>
    <col min="4" max="4" width="12.57421875" style="4" customWidth="1"/>
    <col min="5" max="5" width="11.7109375" style="4" bestFit="1" customWidth="1"/>
    <col min="6" max="6" width="14.140625" style="4" customWidth="1"/>
    <col min="7" max="7" width="10.8515625" style="4" customWidth="1"/>
    <col min="8" max="8" width="11.421875" style="4" customWidth="1"/>
    <col min="9" max="9" width="11.57421875" style="4" customWidth="1"/>
    <col min="10" max="10" width="9.7109375" style="4" customWidth="1"/>
    <col min="11" max="11" width="8.57421875" style="4" customWidth="1"/>
    <col min="12" max="12" width="10.57421875" style="4" customWidth="1"/>
    <col min="13" max="14" width="7.57421875" style="4" customWidth="1"/>
    <col min="15" max="15" width="15.8515625" style="4" customWidth="1"/>
    <col min="16" max="16" width="33.421875" style="4" customWidth="1"/>
    <col min="17" max="17" width="12.00390625" style="4" customWidth="1"/>
    <col min="18" max="18" width="10.28125" style="4" customWidth="1"/>
    <col min="19" max="19" width="11.421875" style="4" customWidth="1"/>
    <col min="20" max="20" width="12.00390625" style="4" customWidth="1"/>
    <col min="21" max="16384" width="9.140625" style="4" customWidth="1"/>
  </cols>
  <sheetData>
    <row r="1" spans="1:20" ht="6.75" customHeight="1" hidden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173"/>
      <c r="R1" s="173"/>
      <c r="S1" s="173"/>
      <c r="T1" s="173"/>
    </row>
    <row r="2" spans="1:21" ht="63.75" customHeight="1">
      <c r="A2" s="7"/>
      <c r="B2" s="179" t="s">
        <v>137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1"/>
      <c r="U2" s="8"/>
    </row>
    <row r="3" spans="1:20" ht="48.75" customHeight="1" hidden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1" ht="27" customHeight="1">
      <c r="A4" s="175"/>
      <c r="B4" s="175" t="s">
        <v>0</v>
      </c>
      <c r="C4" s="175" t="s">
        <v>17</v>
      </c>
      <c r="D4" s="175"/>
      <c r="E4" s="175" t="s">
        <v>18</v>
      </c>
      <c r="F4" s="175"/>
      <c r="G4" s="175"/>
      <c r="H4" s="175"/>
      <c r="I4" s="182" t="s">
        <v>19</v>
      </c>
      <c r="J4" s="182"/>
      <c r="K4" s="182"/>
      <c r="L4" s="182"/>
      <c r="M4" s="182"/>
      <c r="N4" s="182"/>
      <c r="O4" s="182"/>
      <c r="P4" s="182"/>
      <c r="Q4" s="182"/>
      <c r="R4" s="175" t="s">
        <v>4</v>
      </c>
      <c r="S4" s="175"/>
      <c r="T4" s="175"/>
      <c r="U4" s="8"/>
    </row>
    <row r="5" spans="1:21" ht="30" customHeight="1">
      <c r="A5" s="175"/>
      <c r="B5" s="175"/>
      <c r="C5" s="175"/>
      <c r="D5" s="175"/>
      <c r="E5" s="175"/>
      <c r="F5" s="175"/>
      <c r="G5" s="175"/>
      <c r="H5" s="175"/>
      <c r="I5" s="175" t="s">
        <v>5</v>
      </c>
      <c r="J5" s="175"/>
      <c r="K5" s="175"/>
      <c r="L5" s="175"/>
      <c r="M5" s="175"/>
      <c r="N5" s="175"/>
      <c r="O5" s="175"/>
      <c r="P5" s="175"/>
      <c r="Q5" s="174" t="s">
        <v>20</v>
      </c>
      <c r="R5" s="174" t="s">
        <v>7</v>
      </c>
      <c r="S5" s="174" t="s">
        <v>8</v>
      </c>
      <c r="T5" s="174" t="s">
        <v>9</v>
      </c>
      <c r="U5" s="8"/>
    </row>
    <row r="6" spans="1:21" ht="78.75" customHeight="1">
      <c r="A6" s="175"/>
      <c r="B6" s="175"/>
      <c r="C6" s="175"/>
      <c r="D6" s="175"/>
      <c r="E6" s="175" t="s">
        <v>10</v>
      </c>
      <c r="F6" s="175"/>
      <c r="G6" s="175" t="s">
        <v>11</v>
      </c>
      <c r="H6" s="175"/>
      <c r="I6" s="174" t="s">
        <v>21</v>
      </c>
      <c r="J6" s="175" t="s">
        <v>22</v>
      </c>
      <c r="K6" s="175"/>
      <c r="L6" s="175" t="s">
        <v>23</v>
      </c>
      <c r="M6" s="175"/>
      <c r="N6" s="175"/>
      <c r="O6" s="174" t="s">
        <v>14</v>
      </c>
      <c r="P6" s="176" t="s">
        <v>70</v>
      </c>
      <c r="Q6" s="174"/>
      <c r="R6" s="174"/>
      <c r="S6" s="174"/>
      <c r="T6" s="174"/>
      <c r="U6" s="8"/>
    </row>
    <row r="7" spans="1:21" ht="110.25" customHeight="1">
      <c r="A7" s="175"/>
      <c r="B7" s="175"/>
      <c r="C7" s="19" t="s">
        <v>15</v>
      </c>
      <c r="D7" s="19" t="s">
        <v>16</v>
      </c>
      <c r="E7" s="19" t="s">
        <v>15</v>
      </c>
      <c r="F7" s="19" t="s">
        <v>16</v>
      </c>
      <c r="G7" s="19" t="s">
        <v>15</v>
      </c>
      <c r="H7" s="19" t="s">
        <v>16</v>
      </c>
      <c r="I7" s="174"/>
      <c r="J7" s="19" t="s">
        <v>24</v>
      </c>
      <c r="K7" s="19" t="s">
        <v>25</v>
      </c>
      <c r="L7" s="19" t="s">
        <v>26</v>
      </c>
      <c r="M7" s="19" t="s">
        <v>27</v>
      </c>
      <c r="N7" s="19" t="s">
        <v>28</v>
      </c>
      <c r="O7" s="174"/>
      <c r="P7" s="176"/>
      <c r="Q7" s="174"/>
      <c r="R7" s="174"/>
      <c r="S7" s="174"/>
      <c r="T7" s="174"/>
      <c r="U7" s="8"/>
    </row>
    <row r="8" spans="2:21" ht="15" customHeight="1"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4">
        <v>7</v>
      </c>
      <c r="I8" s="4">
        <v>8</v>
      </c>
      <c r="J8" s="4">
        <v>9</v>
      </c>
      <c r="K8" s="4">
        <v>10</v>
      </c>
      <c r="L8" s="4">
        <v>11</v>
      </c>
      <c r="M8" s="4">
        <v>12</v>
      </c>
      <c r="N8" s="4">
        <v>13</v>
      </c>
      <c r="O8" s="4">
        <v>14</v>
      </c>
      <c r="P8" s="4">
        <v>15</v>
      </c>
      <c r="Q8" s="4">
        <v>16</v>
      </c>
      <c r="R8" s="4">
        <v>17</v>
      </c>
      <c r="S8" s="4">
        <v>18</v>
      </c>
      <c r="T8" s="4">
        <v>19</v>
      </c>
      <c r="U8" s="8"/>
    </row>
    <row r="9" spans="1:21" ht="18.75" hidden="1">
      <c r="A9" s="15">
        <v>1</v>
      </c>
      <c r="B9" s="21" t="s">
        <v>30</v>
      </c>
      <c r="C9" s="20"/>
      <c r="D9" s="20"/>
      <c r="E9" s="20"/>
      <c r="F9" s="20"/>
      <c r="G9" s="20"/>
      <c r="H9" s="20"/>
      <c r="I9" s="15">
        <v>84.01</v>
      </c>
      <c r="J9" s="20"/>
      <c r="K9" s="20">
        <v>2.4</v>
      </c>
      <c r="L9" s="20"/>
      <c r="M9" s="20"/>
      <c r="N9" s="20"/>
      <c r="O9" s="20"/>
      <c r="P9" s="14">
        <v>38777</v>
      </c>
      <c r="Q9" s="15">
        <v>268.04</v>
      </c>
      <c r="R9" s="22" t="e">
        <f>I9/C9*100</f>
        <v>#DIV/0!</v>
      </c>
      <c r="S9" s="22" t="e">
        <f>Q9/D9*100</f>
        <v>#DIV/0!</v>
      </c>
      <c r="T9" s="22" t="e">
        <f>(S9+R9)/2</f>
        <v>#DIV/0!</v>
      </c>
      <c r="U9" s="8"/>
    </row>
    <row r="10" spans="1:21" ht="30" customHeight="1">
      <c r="A10" s="177" t="s">
        <v>76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8"/>
    </row>
    <row r="11" spans="1:21" ht="89.25" customHeight="1">
      <c r="A11" s="15">
        <v>1</v>
      </c>
      <c r="B11" s="54" t="s">
        <v>72</v>
      </c>
      <c r="C11" s="107">
        <v>1560.51</v>
      </c>
      <c r="D11" s="107">
        <v>1564.77</v>
      </c>
      <c r="E11" s="105">
        <v>1350.9</v>
      </c>
      <c r="F11" s="105">
        <v>1562.17</v>
      </c>
      <c r="G11" s="107">
        <v>0</v>
      </c>
      <c r="H11" s="107">
        <v>0</v>
      </c>
      <c r="I11" s="107">
        <v>1621.08</v>
      </c>
      <c r="J11" s="107" t="s">
        <v>44</v>
      </c>
      <c r="K11" s="107">
        <v>34.37</v>
      </c>
      <c r="L11" s="107" t="s">
        <v>65</v>
      </c>
      <c r="M11" s="107">
        <v>0</v>
      </c>
      <c r="N11" s="107">
        <v>0</v>
      </c>
      <c r="O11" s="48">
        <v>43435</v>
      </c>
      <c r="P11" s="121" t="s">
        <v>103</v>
      </c>
      <c r="Q11" s="105">
        <v>1874.6</v>
      </c>
      <c r="R11" s="102">
        <f aca="true" t="shared" si="0" ref="R11:R16">I11/1.2/C11*100</f>
        <v>86.56785281734818</v>
      </c>
      <c r="S11" s="103">
        <f>(F11+H11)/D11*100</f>
        <v>99.83384139522103</v>
      </c>
      <c r="T11" s="33">
        <v>0</v>
      </c>
      <c r="U11" s="8"/>
    </row>
    <row r="12" spans="1:21" ht="45" customHeight="1">
      <c r="A12" s="15">
        <v>2</v>
      </c>
      <c r="B12" s="54" t="s">
        <v>73</v>
      </c>
      <c r="C12" s="47" t="s">
        <v>59</v>
      </c>
      <c r="D12" s="47">
        <v>2005.12</v>
      </c>
      <c r="E12" s="47" t="s">
        <v>59</v>
      </c>
      <c r="F12" s="47">
        <v>1806</v>
      </c>
      <c r="G12" s="47" t="s">
        <v>59</v>
      </c>
      <c r="H12" s="47">
        <v>0</v>
      </c>
      <c r="I12" s="47" t="s">
        <v>59</v>
      </c>
      <c r="J12" s="47" t="s">
        <v>44</v>
      </c>
      <c r="K12" s="47" t="s">
        <v>59</v>
      </c>
      <c r="L12" s="47" t="s">
        <v>59</v>
      </c>
      <c r="M12" s="103" t="s">
        <v>59</v>
      </c>
      <c r="N12" s="15" t="s">
        <v>59</v>
      </c>
      <c r="O12" s="48">
        <v>43009</v>
      </c>
      <c r="P12" s="54" t="s">
        <v>85</v>
      </c>
      <c r="Q12" s="47">
        <v>2167.28</v>
      </c>
      <c r="R12" s="102">
        <v>0</v>
      </c>
      <c r="S12" s="103">
        <f>(F12+H12)/D12*100</f>
        <v>90.06942227896585</v>
      </c>
      <c r="T12" s="15"/>
      <c r="U12" s="8"/>
    </row>
    <row r="13" spans="1:21" ht="68.25" customHeight="1">
      <c r="A13" s="15">
        <v>3</v>
      </c>
      <c r="B13" s="54" t="s">
        <v>99</v>
      </c>
      <c r="C13" s="130">
        <v>1862.31</v>
      </c>
      <c r="D13" s="130">
        <v>1893.97</v>
      </c>
      <c r="E13" s="131">
        <v>1853.23</v>
      </c>
      <c r="F13" s="131">
        <v>1884.89</v>
      </c>
      <c r="G13" s="130">
        <v>9.08</v>
      </c>
      <c r="H13" s="130">
        <v>9.08</v>
      </c>
      <c r="I13" s="131">
        <v>2318.64</v>
      </c>
      <c r="J13" s="130" t="s">
        <v>44</v>
      </c>
      <c r="K13" s="130">
        <v>74.09</v>
      </c>
      <c r="L13" s="130">
        <v>0</v>
      </c>
      <c r="M13" s="130">
        <v>0</v>
      </c>
      <c r="N13" s="130">
        <v>0</v>
      </c>
      <c r="O13" s="132">
        <v>43418</v>
      </c>
      <c r="P13" s="133" t="s">
        <v>118</v>
      </c>
      <c r="Q13" s="131">
        <v>2272.76</v>
      </c>
      <c r="R13" s="102">
        <f t="shared" si="0"/>
        <v>103.75286606418909</v>
      </c>
      <c r="S13" s="103">
        <f>(F13+H13)/D13*100</f>
        <v>100</v>
      </c>
      <c r="T13" s="33">
        <v>100</v>
      </c>
      <c r="U13" s="8"/>
    </row>
    <row r="14" spans="1:21" ht="59.25" customHeight="1">
      <c r="A14" s="15">
        <v>4</v>
      </c>
      <c r="B14" s="54" t="s">
        <v>74</v>
      </c>
      <c r="C14" s="105" t="s">
        <v>59</v>
      </c>
      <c r="D14" s="105">
        <v>2383.43</v>
      </c>
      <c r="E14" s="105" t="s">
        <v>59</v>
      </c>
      <c r="F14" s="105">
        <v>2324.21</v>
      </c>
      <c r="G14" s="105" t="s">
        <v>59</v>
      </c>
      <c r="H14" s="105">
        <v>0</v>
      </c>
      <c r="I14" s="105" t="s">
        <v>59</v>
      </c>
      <c r="J14" s="47" t="s">
        <v>44</v>
      </c>
      <c r="K14" s="105" t="s">
        <v>59</v>
      </c>
      <c r="L14" s="105" t="s">
        <v>59</v>
      </c>
      <c r="M14" s="106" t="s">
        <v>59</v>
      </c>
      <c r="N14" s="107" t="s">
        <v>59</v>
      </c>
      <c r="O14" s="48">
        <v>43132</v>
      </c>
      <c r="P14" s="122" t="s">
        <v>93</v>
      </c>
      <c r="Q14" s="47">
        <v>2789.05</v>
      </c>
      <c r="R14" s="102">
        <v>0</v>
      </c>
      <c r="S14" s="102">
        <f>Q14/1.2/D14*100</f>
        <v>97.51527560420628</v>
      </c>
      <c r="T14" s="104">
        <v>96.8</v>
      </c>
      <c r="U14" s="8"/>
    </row>
    <row r="15" spans="1:21" ht="84.75" customHeight="1">
      <c r="A15" s="15">
        <v>5</v>
      </c>
      <c r="B15" s="54" t="s">
        <v>98</v>
      </c>
      <c r="C15" s="104">
        <v>2940.88</v>
      </c>
      <c r="D15" s="104">
        <v>2636.83</v>
      </c>
      <c r="E15" s="104">
        <v>1764.32</v>
      </c>
      <c r="F15" s="104">
        <v>2151.34</v>
      </c>
      <c r="G15" s="108">
        <v>104.1</v>
      </c>
      <c r="H15" s="108">
        <v>253.86</v>
      </c>
      <c r="I15" s="55">
        <v>2240.1</v>
      </c>
      <c r="J15" s="47" t="s">
        <v>44</v>
      </c>
      <c r="K15" s="55">
        <v>77.35</v>
      </c>
      <c r="L15" s="55" t="s">
        <v>59</v>
      </c>
      <c r="M15" s="33" t="s">
        <v>59</v>
      </c>
      <c r="N15" s="4" t="s">
        <v>59</v>
      </c>
      <c r="O15" s="48">
        <v>43385</v>
      </c>
      <c r="P15" s="124" t="s">
        <v>108</v>
      </c>
      <c r="Q15" s="4">
        <v>2886.23</v>
      </c>
      <c r="R15" s="102">
        <f t="shared" si="0"/>
        <v>63.47589837055575</v>
      </c>
      <c r="S15" s="102">
        <f>Q15/1.2/D15*100</f>
        <v>91.21527237882862</v>
      </c>
      <c r="T15" s="4">
        <v>133</v>
      </c>
      <c r="U15" s="8"/>
    </row>
    <row r="16" spans="1:21" ht="41.25" customHeight="1">
      <c r="A16" s="6">
        <v>6</v>
      </c>
      <c r="B16" s="149" t="s">
        <v>77</v>
      </c>
      <c r="C16" s="150">
        <v>1231.9</v>
      </c>
      <c r="D16" s="150">
        <v>1928.3</v>
      </c>
      <c r="E16" s="151">
        <v>1390.67</v>
      </c>
      <c r="F16" s="151">
        <v>1756.86</v>
      </c>
      <c r="G16" s="152">
        <v>0</v>
      </c>
      <c r="H16" s="152">
        <v>0</v>
      </c>
      <c r="I16" s="151">
        <v>1668.8</v>
      </c>
      <c r="J16" s="152" t="s">
        <v>44</v>
      </c>
      <c r="K16" s="152">
        <v>37.71</v>
      </c>
      <c r="L16" s="152"/>
      <c r="M16" s="152"/>
      <c r="N16" s="152"/>
      <c r="O16" s="153">
        <v>42755</v>
      </c>
      <c r="P16" s="152" t="s">
        <v>104</v>
      </c>
      <c r="Q16" s="151">
        <v>2108.23</v>
      </c>
      <c r="R16" s="154">
        <f t="shared" si="0"/>
        <v>112.88795086181239</v>
      </c>
      <c r="S16" s="154">
        <f>Q16/1.2/D16*100</f>
        <v>91.1091807982852</v>
      </c>
      <c r="T16" s="155">
        <v>115.5</v>
      </c>
      <c r="U16" s="8"/>
    </row>
    <row r="17" spans="1:21" ht="55.5" customHeight="1">
      <c r="A17" s="4">
        <v>7</v>
      </c>
      <c r="B17" s="54" t="s">
        <v>95</v>
      </c>
      <c r="C17" s="147">
        <v>1558.36</v>
      </c>
      <c r="D17" s="147" t="s">
        <v>125</v>
      </c>
      <c r="E17" s="147">
        <v>1269.32</v>
      </c>
      <c r="F17" s="147" t="s">
        <v>126</v>
      </c>
      <c r="G17" s="147">
        <v>34.94</v>
      </c>
      <c r="H17" s="147">
        <v>34.94</v>
      </c>
      <c r="I17" s="162">
        <v>1523.18</v>
      </c>
      <c r="J17" s="147" t="s">
        <v>44</v>
      </c>
      <c r="K17" s="147">
        <v>38.01</v>
      </c>
      <c r="L17" s="147">
        <v>0</v>
      </c>
      <c r="M17" s="147">
        <v>0</v>
      </c>
      <c r="N17" s="147">
        <v>0</v>
      </c>
      <c r="O17" s="163">
        <v>42552</v>
      </c>
      <c r="P17" s="164" t="s">
        <v>80</v>
      </c>
      <c r="Q17" s="165" t="s">
        <v>127</v>
      </c>
      <c r="R17" s="16">
        <v>81.5</v>
      </c>
      <c r="S17" s="166" t="s">
        <v>124</v>
      </c>
      <c r="T17" s="16">
        <v>83.08</v>
      </c>
      <c r="U17" s="8"/>
    </row>
    <row r="18" spans="1:21" ht="55.5" customHeight="1">
      <c r="A18" s="4">
        <v>8</v>
      </c>
      <c r="B18" s="54" t="s">
        <v>81</v>
      </c>
      <c r="C18" s="20">
        <v>1588.31</v>
      </c>
      <c r="D18" s="20"/>
      <c r="E18" s="20">
        <v>1762.93</v>
      </c>
      <c r="F18" s="20"/>
      <c r="G18" s="20"/>
      <c r="H18" s="20"/>
      <c r="I18" s="47">
        <v>2115.52</v>
      </c>
      <c r="J18" s="47" t="s">
        <v>44</v>
      </c>
      <c r="K18" s="20">
        <v>34.17</v>
      </c>
      <c r="L18" s="20">
        <v>0</v>
      </c>
      <c r="M18" s="20">
        <v>0</v>
      </c>
      <c r="N18" s="20">
        <v>0</v>
      </c>
      <c r="O18" s="14">
        <v>43405</v>
      </c>
      <c r="P18" s="123" t="s">
        <v>102</v>
      </c>
      <c r="Q18" s="47">
        <v>2103.48</v>
      </c>
      <c r="R18" s="108">
        <v>100</v>
      </c>
      <c r="S18" s="108">
        <v>100</v>
      </c>
      <c r="T18" s="55">
        <v>100</v>
      </c>
      <c r="U18" s="8"/>
    </row>
    <row r="19" spans="1:21" ht="57" customHeight="1">
      <c r="A19" s="113">
        <v>9</v>
      </c>
      <c r="B19" s="156" t="s">
        <v>78</v>
      </c>
      <c r="C19" s="157">
        <v>1316.52</v>
      </c>
      <c r="D19" s="157">
        <v>1240.13</v>
      </c>
      <c r="E19" s="158" t="s">
        <v>59</v>
      </c>
      <c r="F19" s="158" t="s">
        <v>59</v>
      </c>
      <c r="G19" s="157" t="s">
        <v>59</v>
      </c>
      <c r="H19" s="157" t="s">
        <v>59</v>
      </c>
      <c r="I19" s="157">
        <v>1833.35</v>
      </c>
      <c r="J19" s="157" t="s">
        <v>44</v>
      </c>
      <c r="K19" s="157">
        <v>41.9</v>
      </c>
      <c r="L19" s="157" t="s">
        <v>59</v>
      </c>
      <c r="M19" s="157" t="s">
        <v>59</v>
      </c>
      <c r="N19" s="157" t="s">
        <v>59</v>
      </c>
      <c r="O19" s="159" t="s">
        <v>109</v>
      </c>
      <c r="P19" s="160" t="s">
        <v>110</v>
      </c>
      <c r="Q19" s="158">
        <v>1803.94</v>
      </c>
      <c r="R19" s="161">
        <f>I19/1.2/C19*100</f>
        <v>116.04773696310475</v>
      </c>
      <c r="S19" s="161">
        <f>Q19/1.2/D19*100</f>
        <v>121.21981835237705</v>
      </c>
      <c r="T19" s="161">
        <v>103.5</v>
      </c>
      <c r="U19" s="8"/>
    </row>
    <row r="20" spans="1:20" ht="18.75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</row>
    <row r="21" ht="18.75">
      <c r="I21" s="55"/>
    </row>
  </sheetData>
  <sheetProtection/>
  <mergeCells count="21">
    <mergeCell ref="O6:O7"/>
    <mergeCell ref="I5:P5"/>
    <mergeCell ref="P6:P7"/>
    <mergeCell ref="A10:T10"/>
    <mergeCell ref="A4:A7"/>
    <mergeCell ref="B4:B7"/>
    <mergeCell ref="I4:Q4"/>
    <mergeCell ref="I6:I7"/>
    <mergeCell ref="J6:K6"/>
    <mergeCell ref="L6:N6"/>
    <mergeCell ref="C4:D6"/>
    <mergeCell ref="E4:H5"/>
    <mergeCell ref="E6:F6"/>
    <mergeCell ref="G6:H6"/>
    <mergeCell ref="Q1:T1"/>
    <mergeCell ref="Q5:Q7"/>
    <mergeCell ref="R4:T4"/>
    <mergeCell ref="R5:R7"/>
    <mergeCell ref="T5:T7"/>
    <mergeCell ref="S5:S7"/>
    <mergeCell ref="B2:T2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T37"/>
  <sheetViews>
    <sheetView view="pageBreakPreview" zoomScale="50" zoomScaleNormal="75" zoomScaleSheetLayoutView="50" zoomScalePageLayoutView="0" workbookViewId="0" topLeftCell="B2">
      <selection activeCell="H7" sqref="H7"/>
    </sheetView>
  </sheetViews>
  <sheetFormatPr defaultColWidth="9.140625" defaultRowHeight="12.75"/>
  <cols>
    <col min="1" max="1" width="6.8515625" style="9" customWidth="1"/>
    <col min="2" max="2" width="60.140625" style="9" customWidth="1"/>
    <col min="3" max="3" width="15.00390625" style="9" customWidth="1"/>
    <col min="4" max="4" width="16.140625" style="9" customWidth="1"/>
    <col min="5" max="5" width="11.8515625" style="9" customWidth="1"/>
    <col min="6" max="6" width="11.140625" style="9" customWidth="1"/>
    <col min="7" max="7" width="12.140625" style="9" customWidth="1"/>
    <col min="8" max="8" width="13.140625" style="9" customWidth="1"/>
    <col min="9" max="9" width="15.140625" style="9" customWidth="1"/>
    <col min="10" max="10" width="22.7109375" style="9" customWidth="1"/>
    <col min="11" max="11" width="17.57421875" style="9" customWidth="1"/>
    <col min="12" max="13" width="21.57421875" style="9" customWidth="1"/>
    <col min="14" max="14" width="67.00390625" style="9" customWidth="1"/>
    <col min="15" max="15" width="18.140625" style="9" customWidth="1"/>
    <col min="16" max="16" width="20.140625" style="9" customWidth="1"/>
    <col min="17" max="17" width="20.57421875" style="9" customWidth="1"/>
    <col min="18" max="18" width="29.8515625" style="9" customWidth="1"/>
    <col min="19" max="16384" width="9.140625" style="9" customWidth="1"/>
  </cols>
  <sheetData>
    <row r="1" spans="15:18" ht="71.25" customHeight="1" hidden="1">
      <c r="O1" s="184"/>
      <c r="P1" s="184"/>
      <c r="Q1" s="184"/>
      <c r="R1" s="184"/>
    </row>
    <row r="2" spans="2:20" s="5" customFormat="1" ht="93" customHeight="1">
      <c r="B2" s="185" t="s">
        <v>135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0"/>
      <c r="T2" s="10"/>
    </row>
    <row r="3" spans="2:3" ht="34.5" customHeight="1">
      <c r="B3" s="11"/>
      <c r="C3" s="11"/>
    </row>
    <row r="4" spans="1:20" ht="29.25" customHeight="1">
      <c r="A4" s="187"/>
      <c r="B4" s="187" t="s">
        <v>0</v>
      </c>
      <c r="C4" s="187" t="s">
        <v>1</v>
      </c>
      <c r="D4" s="187"/>
      <c r="E4" s="187" t="s">
        <v>2</v>
      </c>
      <c r="F4" s="187"/>
      <c r="G4" s="187"/>
      <c r="H4" s="187"/>
      <c r="I4" s="186" t="s">
        <v>3</v>
      </c>
      <c r="J4" s="186"/>
      <c r="K4" s="186"/>
      <c r="L4" s="186"/>
      <c r="M4" s="186"/>
      <c r="N4" s="186"/>
      <c r="O4" s="186"/>
      <c r="P4" s="187" t="s">
        <v>4</v>
      </c>
      <c r="Q4" s="187"/>
      <c r="R4" s="187"/>
      <c r="S4" s="23"/>
      <c r="T4" s="23"/>
    </row>
    <row r="5" spans="1:20" ht="45.75" customHeight="1">
      <c r="A5" s="187"/>
      <c r="B5" s="187"/>
      <c r="C5" s="187"/>
      <c r="D5" s="187"/>
      <c r="E5" s="187"/>
      <c r="F5" s="187"/>
      <c r="G5" s="187"/>
      <c r="H5" s="187"/>
      <c r="I5" s="187" t="s">
        <v>5</v>
      </c>
      <c r="J5" s="187"/>
      <c r="K5" s="187"/>
      <c r="L5" s="187"/>
      <c r="M5" s="187"/>
      <c r="N5" s="187"/>
      <c r="O5" s="183" t="s">
        <v>6</v>
      </c>
      <c r="P5" s="183" t="s">
        <v>7</v>
      </c>
      <c r="Q5" s="183" t="s">
        <v>8</v>
      </c>
      <c r="R5" s="183" t="s">
        <v>9</v>
      </c>
      <c r="S5" s="23"/>
      <c r="T5" s="23"/>
    </row>
    <row r="6" spans="1:20" ht="77.25" customHeight="1">
      <c r="A6" s="187"/>
      <c r="B6" s="187"/>
      <c r="C6" s="187"/>
      <c r="D6" s="187"/>
      <c r="E6" s="187" t="s">
        <v>10</v>
      </c>
      <c r="F6" s="187"/>
      <c r="G6" s="187" t="s">
        <v>11</v>
      </c>
      <c r="H6" s="187"/>
      <c r="I6" s="183" t="s">
        <v>27</v>
      </c>
      <c r="J6" s="183" t="s">
        <v>13</v>
      </c>
      <c r="K6" s="183" t="s">
        <v>71</v>
      </c>
      <c r="L6" s="183" t="s">
        <v>29</v>
      </c>
      <c r="M6" s="183" t="s">
        <v>14</v>
      </c>
      <c r="N6" s="191" t="s">
        <v>70</v>
      </c>
      <c r="O6" s="183"/>
      <c r="P6" s="183"/>
      <c r="Q6" s="183"/>
      <c r="R6" s="183"/>
      <c r="S6" s="23"/>
      <c r="T6" s="23"/>
    </row>
    <row r="7" spans="1:20" ht="100.5" customHeight="1">
      <c r="A7" s="187"/>
      <c r="B7" s="187"/>
      <c r="C7" s="24" t="s">
        <v>15</v>
      </c>
      <c r="D7" s="24" t="s">
        <v>16</v>
      </c>
      <c r="E7" s="24" t="s">
        <v>15</v>
      </c>
      <c r="F7" s="24" t="s">
        <v>16</v>
      </c>
      <c r="G7" s="24" t="s">
        <v>15</v>
      </c>
      <c r="H7" s="24" t="s">
        <v>16</v>
      </c>
      <c r="I7" s="183"/>
      <c r="J7" s="183"/>
      <c r="K7" s="183"/>
      <c r="L7" s="183"/>
      <c r="M7" s="183"/>
      <c r="N7" s="191"/>
      <c r="O7" s="183"/>
      <c r="P7" s="183"/>
      <c r="Q7" s="183"/>
      <c r="R7" s="183"/>
      <c r="S7" s="23"/>
      <c r="T7" s="23"/>
    </row>
    <row r="8" spans="1:20" ht="22.5" customHeight="1">
      <c r="A8" s="44"/>
      <c r="B8" s="44">
        <v>1</v>
      </c>
      <c r="C8" s="44">
        <v>2</v>
      </c>
      <c r="D8" s="44">
        <v>3</v>
      </c>
      <c r="E8" s="44">
        <v>4</v>
      </c>
      <c r="F8" s="44">
        <v>5</v>
      </c>
      <c r="G8" s="44">
        <v>6</v>
      </c>
      <c r="H8" s="44">
        <v>7</v>
      </c>
      <c r="I8" s="44">
        <v>8</v>
      </c>
      <c r="J8" s="44">
        <v>9</v>
      </c>
      <c r="K8" s="44">
        <v>10</v>
      </c>
      <c r="L8" s="44">
        <v>11</v>
      </c>
      <c r="M8" s="44">
        <v>12</v>
      </c>
      <c r="N8" s="44">
        <v>13</v>
      </c>
      <c r="O8" s="44">
        <v>14</v>
      </c>
      <c r="P8" s="44">
        <v>15</v>
      </c>
      <c r="Q8" s="44">
        <v>16</v>
      </c>
      <c r="R8" s="44">
        <v>17</v>
      </c>
      <c r="S8" s="23"/>
      <c r="T8" s="23"/>
    </row>
    <row r="9" spans="1:20" ht="23.25" hidden="1">
      <c r="A9" s="119">
        <v>1</v>
      </c>
      <c r="B9" s="25" t="s">
        <v>31</v>
      </c>
      <c r="C9" s="26"/>
      <c r="D9" s="26"/>
      <c r="E9" s="26"/>
      <c r="F9" s="26"/>
      <c r="G9" s="26"/>
      <c r="H9" s="26"/>
      <c r="I9" s="26">
        <v>1.3</v>
      </c>
      <c r="J9" s="26"/>
      <c r="K9" s="26"/>
      <c r="L9" s="27"/>
      <c r="M9" s="27"/>
      <c r="N9" s="28">
        <v>38534</v>
      </c>
      <c r="O9" s="26">
        <v>1.48</v>
      </c>
      <c r="P9" s="29" t="e">
        <f aca="true" t="shared" si="0" ref="P9:P16">I9/C9*100</f>
        <v>#DIV/0!</v>
      </c>
      <c r="Q9" s="29" t="e">
        <f aca="true" t="shared" si="1" ref="Q9:Q16">O9/D9*100</f>
        <v>#DIV/0!</v>
      </c>
      <c r="R9" s="29" t="e">
        <f aca="true" t="shared" si="2" ref="R9:R16">(Q9+P9)/2</f>
        <v>#DIV/0!</v>
      </c>
      <c r="S9" s="23"/>
      <c r="T9" s="23"/>
    </row>
    <row r="10" spans="1:20" ht="23.25" hidden="1">
      <c r="A10" s="119">
        <v>2</v>
      </c>
      <c r="B10" s="25" t="s">
        <v>32</v>
      </c>
      <c r="C10" s="26"/>
      <c r="D10" s="26"/>
      <c r="E10" s="26"/>
      <c r="F10" s="26"/>
      <c r="G10" s="26"/>
      <c r="H10" s="26"/>
      <c r="I10" s="26">
        <v>1.1</v>
      </c>
      <c r="J10" s="26"/>
      <c r="K10" s="26"/>
      <c r="L10" s="27"/>
      <c r="M10" s="27"/>
      <c r="N10" s="28">
        <v>38552</v>
      </c>
      <c r="O10" s="26">
        <v>5.35</v>
      </c>
      <c r="P10" s="29" t="e">
        <f t="shared" si="0"/>
        <v>#DIV/0!</v>
      </c>
      <c r="Q10" s="29" t="e">
        <f t="shared" si="1"/>
        <v>#DIV/0!</v>
      </c>
      <c r="R10" s="29" t="e">
        <f t="shared" si="2"/>
        <v>#DIV/0!</v>
      </c>
      <c r="S10" s="23"/>
      <c r="T10" s="23"/>
    </row>
    <row r="11" spans="1:20" ht="46.5" hidden="1">
      <c r="A11" s="119">
        <v>1</v>
      </c>
      <c r="B11" s="25" t="s">
        <v>33</v>
      </c>
      <c r="C11" s="26">
        <v>1.42</v>
      </c>
      <c r="D11" s="26">
        <v>1.42</v>
      </c>
      <c r="E11" s="26">
        <v>1.25</v>
      </c>
      <c r="F11" s="26">
        <v>1.25</v>
      </c>
      <c r="G11" s="26">
        <v>1.31</v>
      </c>
      <c r="H11" s="26">
        <v>2.5</v>
      </c>
      <c r="I11" s="26">
        <v>1.57</v>
      </c>
      <c r="J11" s="26" t="s">
        <v>45</v>
      </c>
      <c r="K11" s="26" t="s">
        <v>46</v>
      </c>
      <c r="L11" s="27">
        <v>24</v>
      </c>
      <c r="M11" s="27"/>
      <c r="N11" s="28">
        <v>39173</v>
      </c>
      <c r="O11" s="26">
        <v>3</v>
      </c>
      <c r="P11" s="29">
        <v>88</v>
      </c>
      <c r="Q11" s="29">
        <v>88</v>
      </c>
      <c r="R11" s="29">
        <v>88</v>
      </c>
      <c r="S11" s="23"/>
      <c r="T11" s="23"/>
    </row>
    <row r="12" spans="1:20" ht="71.25" customHeight="1" hidden="1">
      <c r="A12" s="119">
        <v>4</v>
      </c>
      <c r="B12" s="25" t="s">
        <v>34</v>
      </c>
      <c r="C12" s="26"/>
      <c r="D12" s="26"/>
      <c r="E12" s="26"/>
      <c r="F12" s="26"/>
      <c r="G12" s="26"/>
      <c r="H12" s="26"/>
      <c r="I12" s="26">
        <v>1.1</v>
      </c>
      <c r="J12" s="26"/>
      <c r="K12" s="26"/>
      <c r="L12" s="27"/>
      <c r="M12" s="27"/>
      <c r="N12" s="28">
        <v>38657</v>
      </c>
      <c r="O12" s="26">
        <v>2.72</v>
      </c>
      <c r="P12" s="29" t="e">
        <f t="shared" si="0"/>
        <v>#DIV/0!</v>
      </c>
      <c r="Q12" s="29" t="e">
        <f t="shared" si="1"/>
        <v>#DIV/0!</v>
      </c>
      <c r="R12" s="29" t="e">
        <f t="shared" si="2"/>
        <v>#DIV/0!</v>
      </c>
      <c r="S12" s="23"/>
      <c r="T12" s="23"/>
    </row>
    <row r="13" spans="1:20" ht="23.25" hidden="1">
      <c r="A13" s="119">
        <v>5</v>
      </c>
      <c r="B13" s="25" t="s">
        <v>35</v>
      </c>
      <c r="C13" s="26"/>
      <c r="D13" s="26"/>
      <c r="E13" s="26"/>
      <c r="F13" s="26"/>
      <c r="G13" s="26"/>
      <c r="H13" s="26"/>
      <c r="I13" s="26">
        <v>1.42</v>
      </c>
      <c r="J13" s="26"/>
      <c r="K13" s="26"/>
      <c r="L13" s="27"/>
      <c r="M13" s="27"/>
      <c r="N13" s="28">
        <v>38991</v>
      </c>
      <c r="O13" s="26">
        <v>2.37</v>
      </c>
      <c r="P13" s="29" t="e">
        <f t="shared" si="0"/>
        <v>#DIV/0!</v>
      </c>
      <c r="Q13" s="29" t="e">
        <f t="shared" si="1"/>
        <v>#DIV/0!</v>
      </c>
      <c r="R13" s="29" t="e">
        <f t="shared" si="2"/>
        <v>#DIV/0!</v>
      </c>
      <c r="S13" s="23"/>
      <c r="T13" s="23"/>
    </row>
    <row r="14" spans="1:20" ht="23.25" hidden="1">
      <c r="A14" s="119">
        <v>6</v>
      </c>
      <c r="B14" s="25" t="s">
        <v>36</v>
      </c>
      <c r="C14" s="26"/>
      <c r="D14" s="26"/>
      <c r="E14" s="26"/>
      <c r="F14" s="26"/>
      <c r="G14" s="26"/>
      <c r="H14" s="26"/>
      <c r="I14" s="26">
        <v>2.68</v>
      </c>
      <c r="J14" s="26"/>
      <c r="K14" s="26"/>
      <c r="L14" s="27"/>
      <c r="M14" s="27"/>
      <c r="N14" s="28">
        <v>38660</v>
      </c>
      <c r="O14" s="26">
        <v>4.33</v>
      </c>
      <c r="P14" s="29" t="e">
        <f t="shared" si="0"/>
        <v>#DIV/0!</v>
      </c>
      <c r="Q14" s="29" t="e">
        <f t="shared" si="1"/>
        <v>#DIV/0!</v>
      </c>
      <c r="R14" s="29" t="e">
        <f t="shared" si="2"/>
        <v>#DIV/0!</v>
      </c>
      <c r="S14" s="23"/>
      <c r="T14" s="23"/>
    </row>
    <row r="15" spans="1:20" ht="71.25" customHeight="1" hidden="1">
      <c r="A15" s="119">
        <v>2</v>
      </c>
      <c r="B15" s="25" t="s">
        <v>37</v>
      </c>
      <c r="C15" s="26">
        <v>2.56</v>
      </c>
      <c r="D15" s="26">
        <v>4.87</v>
      </c>
      <c r="E15" s="26">
        <v>1.92</v>
      </c>
      <c r="F15" s="26">
        <v>4.68</v>
      </c>
      <c r="G15" s="26">
        <v>0</v>
      </c>
      <c r="H15" s="26">
        <v>0</v>
      </c>
      <c r="I15" s="26">
        <v>2.16</v>
      </c>
      <c r="J15" s="26">
        <v>8</v>
      </c>
      <c r="K15" s="26">
        <v>3.7</v>
      </c>
      <c r="L15" s="27">
        <v>24</v>
      </c>
      <c r="M15" s="27"/>
      <c r="N15" s="28">
        <v>39022</v>
      </c>
      <c r="O15" s="26">
        <v>4.68</v>
      </c>
      <c r="P15" s="29">
        <v>100</v>
      </c>
      <c r="Q15" s="29">
        <v>100</v>
      </c>
      <c r="R15" s="29">
        <v>100</v>
      </c>
      <c r="S15" s="23"/>
      <c r="T15" s="23"/>
    </row>
    <row r="16" spans="1:20" ht="23.25" hidden="1">
      <c r="A16" s="119">
        <v>8</v>
      </c>
      <c r="B16" s="25" t="s">
        <v>38</v>
      </c>
      <c r="C16" s="26">
        <v>10.5</v>
      </c>
      <c r="D16" s="26">
        <v>5.1</v>
      </c>
      <c r="E16" s="26">
        <v>0</v>
      </c>
      <c r="F16" s="26">
        <v>0</v>
      </c>
      <c r="G16" s="26">
        <v>0</v>
      </c>
      <c r="H16" s="26">
        <v>0</v>
      </c>
      <c r="I16" s="26">
        <v>1.43</v>
      </c>
      <c r="J16" s="26">
        <v>0</v>
      </c>
      <c r="K16" s="26">
        <v>0</v>
      </c>
      <c r="L16" s="27">
        <v>24</v>
      </c>
      <c r="M16" s="27"/>
      <c r="N16" s="28">
        <v>38626</v>
      </c>
      <c r="O16" s="26">
        <v>3.35</v>
      </c>
      <c r="P16" s="29">
        <f t="shared" si="0"/>
        <v>13.61904761904762</v>
      </c>
      <c r="Q16" s="29">
        <f t="shared" si="1"/>
        <v>65.68627450980394</v>
      </c>
      <c r="R16" s="29">
        <f t="shared" si="2"/>
        <v>39.65266106442578</v>
      </c>
      <c r="S16" s="23"/>
      <c r="T16" s="23"/>
    </row>
    <row r="17" spans="1:20" ht="55.5">
      <c r="A17" s="60">
        <v>1</v>
      </c>
      <c r="B17" s="61" t="s">
        <v>55</v>
      </c>
      <c r="C17" s="62">
        <v>5.38</v>
      </c>
      <c r="D17" s="62">
        <v>5.38</v>
      </c>
      <c r="E17" s="62">
        <v>6.6</v>
      </c>
      <c r="F17" s="62">
        <v>6.6</v>
      </c>
      <c r="G17" s="62">
        <v>0.42</v>
      </c>
      <c r="H17" s="62">
        <v>2.31</v>
      </c>
      <c r="I17" s="63">
        <v>8.42</v>
      </c>
      <c r="J17" s="63">
        <v>45.47</v>
      </c>
      <c r="K17" s="63">
        <v>5.4</v>
      </c>
      <c r="L17" s="64">
        <v>24</v>
      </c>
      <c r="M17" s="65">
        <v>43739</v>
      </c>
      <c r="N17" s="65" t="s">
        <v>132</v>
      </c>
      <c r="O17" s="62">
        <v>10.69</v>
      </c>
      <c r="P17" s="64">
        <f aca="true" t="shared" si="3" ref="P17:P33">I17/1.2/C17*100</f>
        <v>130.42131350681535</v>
      </c>
      <c r="Q17" s="66">
        <f>(F17+H17)/D17*100</f>
        <v>165.61338289962825</v>
      </c>
      <c r="R17" s="64">
        <f>(Q17+P17)/2</f>
        <v>148.0173482032218</v>
      </c>
      <c r="S17" s="67"/>
      <c r="T17" s="67"/>
    </row>
    <row r="18" spans="1:20" ht="55.5">
      <c r="A18" s="60">
        <v>2</v>
      </c>
      <c r="B18" s="61" t="s">
        <v>61</v>
      </c>
      <c r="C18" s="68">
        <v>5.3</v>
      </c>
      <c r="D18" s="68">
        <v>5.3</v>
      </c>
      <c r="E18" s="68">
        <v>5.76</v>
      </c>
      <c r="F18" s="68">
        <v>5.76</v>
      </c>
      <c r="G18" s="68">
        <v>0.33</v>
      </c>
      <c r="H18" s="68">
        <v>1.005</v>
      </c>
      <c r="I18" s="75">
        <v>9.131</v>
      </c>
      <c r="J18" s="62">
        <v>48.63</v>
      </c>
      <c r="K18" s="68">
        <v>5.7</v>
      </c>
      <c r="L18" s="64">
        <v>24</v>
      </c>
      <c r="M18" s="65">
        <v>43349</v>
      </c>
      <c r="N18" s="69" t="s">
        <v>96</v>
      </c>
      <c r="O18" s="60">
        <v>13.04</v>
      </c>
      <c r="P18" s="64">
        <f t="shared" si="3"/>
        <v>143.5691823899371</v>
      </c>
      <c r="Q18" s="66">
        <f>(F18+H18)/D18*100</f>
        <v>127.64150943396227</v>
      </c>
      <c r="R18" s="64">
        <f aca="true" t="shared" si="4" ref="R18:R33">(Q18+P18)/2</f>
        <v>135.60534591194968</v>
      </c>
      <c r="S18" s="67"/>
      <c r="T18" s="67"/>
    </row>
    <row r="19" spans="1:20" ht="55.5">
      <c r="A19" s="60">
        <v>3</v>
      </c>
      <c r="B19" s="61" t="s">
        <v>47</v>
      </c>
      <c r="C19" s="70">
        <v>7.61</v>
      </c>
      <c r="D19" s="70">
        <v>7.61</v>
      </c>
      <c r="E19" s="71">
        <v>8.41</v>
      </c>
      <c r="F19" s="70">
        <v>8.41</v>
      </c>
      <c r="G19" s="71">
        <v>0</v>
      </c>
      <c r="H19" s="71">
        <v>0</v>
      </c>
      <c r="I19" s="70">
        <v>10.09</v>
      </c>
      <c r="J19" s="71">
        <v>58.52</v>
      </c>
      <c r="K19" s="71">
        <v>5.8</v>
      </c>
      <c r="L19" s="71">
        <v>24</v>
      </c>
      <c r="M19" s="65">
        <v>43586</v>
      </c>
      <c r="N19" s="109" t="s">
        <v>119</v>
      </c>
      <c r="O19" s="70">
        <v>10.09</v>
      </c>
      <c r="P19" s="64">
        <f t="shared" si="3"/>
        <v>110.49058256679807</v>
      </c>
      <c r="Q19" s="66">
        <f>(F19+H19)/D19*100</f>
        <v>110.51248357424441</v>
      </c>
      <c r="R19" s="64">
        <f t="shared" si="4"/>
        <v>110.50153307052125</v>
      </c>
      <c r="S19" s="67"/>
      <c r="T19" s="67"/>
    </row>
    <row r="20" spans="1:20" ht="58.5" customHeight="1">
      <c r="A20" s="60">
        <v>4</v>
      </c>
      <c r="B20" s="61" t="s">
        <v>56</v>
      </c>
      <c r="C20" s="70">
        <v>6.44</v>
      </c>
      <c r="D20" s="70">
        <v>6.44</v>
      </c>
      <c r="E20" s="70">
        <v>6.47</v>
      </c>
      <c r="F20" s="70">
        <v>6.47</v>
      </c>
      <c r="G20" s="72">
        <v>0</v>
      </c>
      <c r="H20" s="72">
        <v>0</v>
      </c>
      <c r="I20" s="70">
        <v>7.76</v>
      </c>
      <c r="J20" s="70">
        <v>49.54</v>
      </c>
      <c r="K20" s="70">
        <v>0</v>
      </c>
      <c r="L20" s="64">
        <v>24</v>
      </c>
      <c r="M20" s="69">
        <v>43419</v>
      </c>
      <c r="N20" s="65" t="s">
        <v>100</v>
      </c>
      <c r="O20" s="70">
        <v>7.76</v>
      </c>
      <c r="P20" s="64">
        <f t="shared" si="3"/>
        <v>100.41407867494823</v>
      </c>
      <c r="Q20" s="66">
        <f>(F20+H20)/D20*100</f>
        <v>100.46583850931677</v>
      </c>
      <c r="R20" s="64">
        <f t="shared" si="4"/>
        <v>100.4399585921325</v>
      </c>
      <c r="S20" s="67"/>
      <c r="T20" s="67"/>
    </row>
    <row r="21" spans="1:20" ht="55.5">
      <c r="A21" s="60">
        <v>5</v>
      </c>
      <c r="B21" s="82" t="s">
        <v>79</v>
      </c>
      <c r="C21" s="117">
        <v>7.66</v>
      </c>
      <c r="D21" s="117">
        <v>7.66</v>
      </c>
      <c r="E21" s="117">
        <v>5.71</v>
      </c>
      <c r="F21" s="117">
        <v>5.34</v>
      </c>
      <c r="G21" s="117">
        <v>0.72</v>
      </c>
      <c r="H21" s="117">
        <v>0.73</v>
      </c>
      <c r="I21" s="117">
        <v>11.38</v>
      </c>
      <c r="J21" s="117">
        <v>86.49</v>
      </c>
      <c r="K21" s="117">
        <v>7.6</v>
      </c>
      <c r="L21" s="117">
        <v>24</v>
      </c>
      <c r="M21" s="118">
        <v>43617</v>
      </c>
      <c r="N21" s="110" t="s">
        <v>121</v>
      </c>
      <c r="O21" s="75">
        <v>10.79</v>
      </c>
      <c r="P21" s="64">
        <f t="shared" si="3"/>
        <v>123.80330722367276</v>
      </c>
      <c r="Q21" s="66">
        <v>100</v>
      </c>
      <c r="R21" s="64">
        <f t="shared" si="4"/>
        <v>111.90165361183638</v>
      </c>
      <c r="S21" s="67"/>
      <c r="T21" s="67"/>
    </row>
    <row r="22" spans="1:20" ht="86.25" customHeight="1">
      <c r="A22" s="60">
        <v>6</v>
      </c>
      <c r="B22" s="61" t="s">
        <v>54</v>
      </c>
      <c r="C22" s="73">
        <v>9.44</v>
      </c>
      <c r="D22" s="73">
        <v>9.44</v>
      </c>
      <c r="E22" s="73">
        <v>8.8</v>
      </c>
      <c r="F22" s="73">
        <v>8.8</v>
      </c>
      <c r="G22" s="73">
        <v>0</v>
      </c>
      <c r="H22" s="73">
        <v>0</v>
      </c>
      <c r="I22" s="73">
        <v>10.56</v>
      </c>
      <c r="J22" s="73">
        <v>48.15</v>
      </c>
      <c r="K22" s="73">
        <v>4.56</v>
      </c>
      <c r="L22" s="73">
        <v>24</v>
      </c>
      <c r="M22" s="65">
        <v>43570</v>
      </c>
      <c r="N22" s="69" t="s">
        <v>123</v>
      </c>
      <c r="O22" s="62">
        <v>10.56</v>
      </c>
      <c r="P22" s="64">
        <f t="shared" si="3"/>
        <v>93.22033898305085</v>
      </c>
      <c r="Q22" s="64">
        <v>80.5</v>
      </c>
      <c r="R22" s="64">
        <f t="shared" si="4"/>
        <v>86.86016949152543</v>
      </c>
      <c r="S22" s="67"/>
      <c r="T22" s="67"/>
    </row>
    <row r="23" spans="1:20" ht="56.25" thickBot="1">
      <c r="A23" s="73">
        <v>7</v>
      </c>
      <c r="B23" s="61" t="s">
        <v>48</v>
      </c>
      <c r="C23" s="74">
        <v>12.13</v>
      </c>
      <c r="D23" s="74">
        <v>12.13</v>
      </c>
      <c r="E23" s="75">
        <v>11.84</v>
      </c>
      <c r="F23" s="75">
        <v>11.84</v>
      </c>
      <c r="G23" s="75">
        <v>1.16</v>
      </c>
      <c r="H23" s="76">
        <v>7.16</v>
      </c>
      <c r="I23" s="74">
        <v>15.6</v>
      </c>
      <c r="J23" s="75">
        <v>88.92</v>
      </c>
      <c r="K23" s="74">
        <v>5.7</v>
      </c>
      <c r="L23" s="75">
        <v>24</v>
      </c>
      <c r="M23" s="77">
        <v>43466</v>
      </c>
      <c r="N23" s="60" t="s">
        <v>107</v>
      </c>
      <c r="O23" s="62">
        <v>22.8</v>
      </c>
      <c r="P23" s="64">
        <f t="shared" si="3"/>
        <v>107.17230008244023</v>
      </c>
      <c r="Q23" s="64">
        <v>100</v>
      </c>
      <c r="R23" s="64">
        <f t="shared" si="4"/>
        <v>103.58615004122012</v>
      </c>
      <c r="S23" s="67"/>
      <c r="T23" s="67"/>
    </row>
    <row r="24" spans="1:20" ht="55.5">
      <c r="A24" s="73">
        <v>8</v>
      </c>
      <c r="B24" s="61" t="s">
        <v>57</v>
      </c>
      <c r="C24" s="62">
        <v>11.54</v>
      </c>
      <c r="D24" s="62">
        <v>11.54</v>
      </c>
      <c r="E24" s="62">
        <v>0</v>
      </c>
      <c r="F24" s="62">
        <v>0</v>
      </c>
      <c r="G24" s="64">
        <v>0</v>
      </c>
      <c r="H24" s="64">
        <v>0</v>
      </c>
      <c r="I24" s="63">
        <v>10</v>
      </c>
      <c r="J24" s="63">
        <v>40</v>
      </c>
      <c r="K24" s="63">
        <v>4</v>
      </c>
      <c r="L24" s="64">
        <v>24</v>
      </c>
      <c r="M24" s="65">
        <v>42838</v>
      </c>
      <c r="N24" s="65" t="s">
        <v>91</v>
      </c>
      <c r="O24" s="62">
        <v>28.98</v>
      </c>
      <c r="P24" s="64">
        <f t="shared" si="3"/>
        <v>72.21259387637204</v>
      </c>
      <c r="Q24" s="64">
        <v>100</v>
      </c>
      <c r="R24" s="64">
        <f t="shared" si="4"/>
        <v>86.10629693818602</v>
      </c>
      <c r="S24" s="67"/>
      <c r="T24" s="67"/>
    </row>
    <row r="25" spans="1:20" ht="55.5">
      <c r="A25" s="73">
        <v>9</v>
      </c>
      <c r="B25" s="61" t="s">
        <v>58</v>
      </c>
      <c r="C25" s="78">
        <v>6.16</v>
      </c>
      <c r="D25" s="78">
        <v>9.1</v>
      </c>
      <c r="E25" s="78">
        <v>9.7</v>
      </c>
      <c r="F25" s="79">
        <v>14.13</v>
      </c>
      <c r="G25" s="60">
        <v>0</v>
      </c>
      <c r="H25" s="60">
        <v>0</v>
      </c>
      <c r="I25" s="78">
        <v>16.3</v>
      </c>
      <c r="J25" s="78" t="s">
        <v>59</v>
      </c>
      <c r="K25" s="79" t="s">
        <v>59</v>
      </c>
      <c r="L25" s="79">
        <v>24</v>
      </c>
      <c r="M25" s="80">
        <v>43231</v>
      </c>
      <c r="N25" s="69" t="s">
        <v>128</v>
      </c>
      <c r="O25" s="60" t="s">
        <v>129</v>
      </c>
      <c r="P25" s="64">
        <v>100</v>
      </c>
      <c r="Q25" s="64">
        <v>100</v>
      </c>
      <c r="R25" s="64">
        <f t="shared" si="4"/>
        <v>100</v>
      </c>
      <c r="S25" s="67"/>
      <c r="T25" s="67"/>
    </row>
    <row r="26" spans="1:20" ht="53.25" customHeight="1">
      <c r="A26" s="73">
        <v>10</v>
      </c>
      <c r="B26" s="81" t="s">
        <v>51</v>
      </c>
      <c r="C26" s="126" t="s">
        <v>86</v>
      </c>
      <c r="D26" s="126">
        <v>6.43</v>
      </c>
      <c r="E26" s="127" t="s">
        <v>87</v>
      </c>
      <c r="F26" s="127">
        <v>7.15</v>
      </c>
      <c r="G26" s="127">
        <v>0</v>
      </c>
      <c r="H26" s="127">
        <v>0</v>
      </c>
      <c r="I26" s="127">
        <v>10.212</v>
      </c>
      <c r="J26" s="128">
        <v>36.76</v>
      </c>
      <c r="K26" s="126" t="s">
        <v>59</v>
      </c>
      <c r="L26" s="129">
        <v>24</v>
      </c>
      <c r="M26" s="125">
        <v>43731</v>
      </c>
      <c r="N26" s="125" t="s">
        <v>122</v>
      </c>
      <c r="O26" s="126">
        <v>10.212</v>
      </c>
      <c r="P26" s="64">
        <v>99.9</v>
      </c>
      <c r="Q26" s="64">
        <f>O26/1.2/D26*100</f>
        <v>132.348367029549</v>
      </c>
      <c r="R26" s="66">
        <v>99.7</v>
      </c>
      <c r="S26" s="67"/>
      <c r="T26" s="67"/>
    </row>
    <row r="27" spans="1:20" ht="59.25" customHeight="1">
      <c r="A27" s="73">
        <v>11</v>
      </c>
      <c r="B27" s="82" t="s">
        <v>60</v>
      </c>
      <c r="C27" s="83">
        <v>18.15</v>
      </c>
      <c r="D27" s="83">
        <v>18.15</v>
      </c>
      <c r="E27" s="83">
        <v>12.32</v>
      </c>
      <c r="F27" s="83">
        <v>12.32</v>
      </c>
      <c r="G27" s="83" t="s">
        <v>59</v>
      </c>
      <c r="H27" s="83">
        <v>5.58</v>
      </c>
      <c r="I27" s="83">
        <v>14.96</v>
      </c>
      <c r="J27" s="83">
        <v>68.36</v>
      </c>
      <c r="K27" s="83">
        <v>4.6</v>
      </c>
      <c r="L27" s="83">
        <v>24</v>
      </c>
      <c r="M27" s="110">
        <v>43252</v>
      </c>
      <c r="N27" s="83" t="s">
        <v>106</v>
      </c>
      <c r="O27" s="84">
        <v>23.53</v>
      </c>
      <c r="P27" s="85">
        <f t="shared" si="3"/>
        <v>68.6868686868687</v>
      </c>
      <c r="Q27" s="85">
        <f>O27/1.2/D27*100</f>
        <v>108.03489439853078</v>
      </c>
      <c r="R27" s="85">
        <f t="shared" si="4"/>
        <v>88.36088154269974</v>
      </c>
      <c r="S27" s="67"/>
      <c r="T27" s="67"/>
    </row>
    <row r="28" spans="1:20" ht="55.5">
      <c r="A28" s="73">
        <v>12</v>
      </c>
      <c r="B28" s="81" t="s">
        <v>49</v>
      </c>
      <c r="C28" s="86">
        <v>6.62</v>
      </c>
      <c r="D28" s="86">
        <v>6.57</v>
      </c>
      <c r="E28" s="86">
        <v>6.32</v>
      </c>
      <c r="F28" s="86">
        <v>6.32</v>
      </c>
      <c r="G28" s="86" t="s">
        <v>59</v>
      </c>
      <c r="H28" s="86" t="s">
        <v>59</v>
      </c>
      <c r="I28" s="86">
        <v>7.58</v>
      </c>
      <c r="J28" s="86" t="s">
        <v>115</v>
      </c>
      <c r="K28" s="86" t="s">
        <v>116</v>
      </c>
      <c r="L28" s="87">
        <v>24</v>
      </c>
      <c r="M28" s="65">
        <v>43497</v>
      </c>
      <c r="N28" s="65" t="s">
        <v>117</v>
      </c>
      <c r="O28" s="62">
        <v>7.58</v>
      </c>
      <c r="P28" s="64">
        <f t="shared" si="3"/>
        <v>95.41792547834844</v>
      </c>
      <c r="Q28" s="64">
        <f>O28/1.2/D28*100</f>
        <v>96.14408929477423</v>
      </c>
      <c r="R28" s="64">
        <f t="shared" si="4"/>
        <v>95.78100738656133</v>
      </c>
      <c r="S28" s="67"/>
      <c r="T28" s="67"/>
    </row>
    <row r="29" spans="1:20" ht="63" customHeight="1">
      <c r="A29" s="73">
        <v>13</v>
      </c>
      <c r="B29" s="81" t="s">
        <v>52</v>
      </c>
      <c r="C29" s="73">
        <v>6.89</v>
      </c>
      <c r="D29" s="73">
        <v>6.89</v>
      </c>
      <c r="E29" s="73">
        <v>8.91</v>
      </c>
      <c r="F29" s="73">
        <v>13.5</v>
      </c>
      <c r="G29" s="73">
        <v>0</v>
      </c>
      <c r="H29" s="73">
        <v>0</v>
      </c>
      <c r="I29" s="73">
        <v>10.7</v>
      </c>
      <c r="J29" s="73">
        <v>6.3</v>
      </c>
      <c r="K29" s="73">
        <v>4</v>
      </c>
      <c r="L29" s="73">
        <v>24</v>
      </c>
      <c r="M29" s="65">
        <v>43191</v>
      </c>
      <c r="N29" s="69" t="s">
        <v>92</v>
      </c>
      <c r="O29" s="73">
        <v>16.2</v>
      </c>
      <c r="P29" s="64">
        <v>100</v>
      </c>
      <c r="Q29" s="64">
        <v>100</v>
      </c>
      <c r="R29" s="64">
        <f t="shared" si="4"/>
        <v>100</v>
      </c>
      <c r="S29" s="67"/>
      <c r="T29" s="67"/>
    </row>
    <row r="30" spans="1:20" ht="56.25" customHeight="1">
      <c r="A30" s="73">
        <v>14</v>
      </c>
      <c r="B30" s="81" t="s">
        <v>63</v>
      </c>
      <c r="C30" s="62">
        <v>6.46</v>
      </c>
      <c r="D30" s="62">
        <v>6.83</v>
      </c>
      <c r="E30" s="62">
        <v>0</v>
      </c>
      <c r="F30" s="62">
        <v>0</v>
      </c>
      <c r="G30" s="64">
        <v>0</v>
      </c>
      <c r="H30" s="64">
        <v>0</v>
      </c>
      <c r="I30" s="63">
        <v>7.75</v>
      </c>
      <c r="J30" s="63" t="s">
        <v>134</v>
      </c>
      <c r="K30" s="63" t="s">
        <v>59</v>
      </c>
      <c r="L30" s="64">
        <v>24</v>
      </c>
      <c r="M30" s="65">
        <v>43557</v>
      </c>
      <c r="N30" s="65" t="s">
        <v>133</v>
      </c>
      <c r="O30" s="62">
        <v>8.19</v>
      </c>
      <c r="P30" s="64">
        <f t="shared" si="3"/>
        <v>99.97420020639835</v>
      </c>
      <c r="Q30" s="64">
        <f>O30/1.2/D30*100</f>
        <v>99.9267935578331</v>
      </c>
      <c r="R30" s="64">
        <f t="shared" si="4"/>
        <v>99.95049688211571</v>
      </c>
      <c r="S30" s="67"/>
      <c r="T30" s="67"/>
    </row>
    <row r="31" spans="1:20" ht="55.5">
      <c r="A31" s="73">
        <v>15</v>
      </c>
      <c r="B31" s="81" t="s">
        <v>84</v>
      </c>
      <c r="C31" s="62">
        <v>21.15</v>
      </c>
      <c r="D31" s="62">
        <v>26.38</v>
      </c>
      <c r="E31" s="62">
        <v>12.73</v>
      </c>
      <c r="F31" s="62">
        <v>21.87</v>
      </c>
      <c r="G31" s="64">
        <v>0</v>
      </c>
      <c r="H31" s="64">
        <v>0</v>
      </c>
      <c r="I31" s="62">
        <v>15.28</v>
      </c>
      <c r="J31" s="62">
        <v>56.54</v>
      </c>
      <c r="K31" s="62">
        <v>3.7</v>
      </c>
      <c r="L31" s="64">
        <v>24</v>
      </c>
      <c r="M31" s="65">
        <v>43466</v>
      </c>
      <c r="N31" s="65" t="s">
        <v>112</v>
      </c>
      <c r="O31" s="62">
        <v>25.26</v>
      </c>
      <c r="P31" s="64">
        <f t="shared" si="3"/>
        <v>60.20488573680063</v>
      </c>
      <c r="Q31" s="64">
        <f>O31/1.2/D31*100</f>
        <v>79.79529946929492</v>
      </c>
      <c r="R31" s="64">
        <f t="shared" si="4"/>
        <v>70.00009260304778</v>
      </c>
      <c r="S31" s="67"/>
      <c r="T31" s="67"/>
    </row>
    <row r="32" spans="1:20" ht="55.5">
      <c r="A32" s="73">
        <v>16</v>
      </c>
      <c r="B32" s="61" t="s">
        <v>67</v>
      </c>
      <c r="C32" s="62">
        <v>16.07</v>
      </c>
      <c r="D32" s="62">
        <v>16.07</v>
      </c>
      <c r="E32" s="62">
        <v>0</v>
      </c>
      <c r="F32" s="62">
        <v>0</v>
      </c>
      <c r="G32" s="64">
        <v>0</v>
      </c>
      <c r="H32" s="64">
        <v>0</v>
      </c>
      <c r="I32" s="63">
        <v>7.72</v>
      </c>
      <c r="J32" s="63">
        <v>46.32</v>
      </c>
      <c r="K32" s="63">
        <v>6</v>
      </c>
      <c r="L32" s="64">
        <v>24</v>
      </c>
      <c r="M32" s="65">
        <v>43221</v>
      </c>
      <c r="N32" s="65" t="s">
        <v>94</v>
      </c>
      <c r="O32" s="62">
        <v>13.46</v>
      </c>
      <c r="P32" s="64">
        <f t="shared" si="3"/>
        <v>40.03318813524165</v>
      </c>
      <c r="Q32" s="64">
        <v>64</v>
      </c>
      <c r="R32" s="64">
        <v>47</v>
      </c>
      <c r="S32" s="67"/>
      <c r="T32" s="67"/>
    </row>
    <row r="33" spans="1:20" ht="55.5">
      <c r="A33" s="73">
        <v>17</v>
      </c>
      <c r="B33" s="81" t="s">
        <v>82</v>
      </c>
      <c r="C33" s="75">
        <v>6.84</v>
      </c>
      <c r="D33" s="75">
        <v>5.3</v>
      </c>
      <c r="E33" s="75">
        <v>5.3</v>
      </c>
      <c r="F33" s="75">
        <v>0.248</v>
      </c>
      <c r="G33" s="75">
        <v>0.2477</v>
      </c>
      <c r="H33" s="75">
        <v>0.2477</v>
      </c>
      <c r="I33" s="75">
        <v>10.71</v>
      </c>
      <c r="J33" s="74">
        <v>54.2</v>
      </c>
      <c r="K33" s="75"/>
      <c r="L33" s="75">
        <v>24</v>
      </c>
      <c r="M33" s="110">
        <v>43556</v>
      </c>
      <c r="N33" s="75" t="s">
        <v>111</v>
      </c>
      <c r="O33" s="75">
        <v>10.71</v>
      </c>
      <c r="P33" s="64">
        <f t="shared" si="3"/>
        <v>130.4824561403509</v>
      </c>
      <c r="Q33" s="72">
        <f>O33/D33*100</f>
        <v>202.07547169811323</v>
      </c>
      <c r="R33" s="64">
        <f t="shared" si="4"/>
        <v>166.27896391923207</v>
      </c>
      <c r="S33" s="67"/>
      <c r="T33" s="67"/>
    </row>
    <row r="34" spans="1:20" ht="46.5" customHeight="1">
      <c r="A34" s="88"/>
      <c r="B34" s="92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9"/>
      <c r="O34" s="93"/>
      <c r="P34" s="90"/>
      <c r="Q34" s="91"/>
      <c r="R34" s="90"/>
      <c r="S34" s="67"/>
      <c r="T34" s="67"/>
    </row>
    <row r="35" spans="1:20" ht="75.75" customHeight="1">
      <c r="A35" s="188" t="s">
        <v>75</v>
      </c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</row>
    <row r="36" spans="1:18" ht="18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ht="18.75">
      <c r="T37" s="11"/>
    </row>
  </sheetData>
  <sheetProtection/>
  <mergeCells count="22">
    <mergeCell ref="P4:R4"/>
    <mergeCell ref="J6:J7"/>
    <mergeCell ref="O5:O7"/>
    <mergeCell ref="I5:N5"/>
    <mergeCell ref="A35:T35"/>
    <mergeCell ref="C4:D6"/>
    <mergeCell ref="E4:H5"/>
    <mergeCell ref="N6:N7"/>
    <mergeCell ref="B4:B7"/>
    <mergeCell ref="A4:A7"/>
    <mergeCell ref="E6:F6"/>
    <mergeCell ref="M6:M7"/>
    <mergeCell ref="R5:R7"/>
    <mergeCell ref="P5:P7"/>
    <mergeCell ref="O1:R1"/>
    <mergeCell ref="B2:R2"/>
    <mergeCell ref="Q5:Q7"/>
    <mergeCell ref="I6:I7"/>
    <mergeCell ref="L6:L7"/>
    <mergeCell ref="I4:O4"/>
    <mergeCell ref="K6:K7"/>
    <mergeCell ref="G6:H6"/>
  </mergeCells>
  <printOptions horizontalCentered="1" verticalCentered="1"/>
  <pageMargins left="0.33" right="0.1968503937007874" top="0.35433070866141736" bottom="0.31496062992125984" header="0" footer="0"/>
  <pageSetup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</sheetPr>
  <dimension ref="A1:T37"/>
  <sheetViews>
    <sheetView view="pageBreakPreview" zoomScale="75" zoomScaleNormal="75" zoomScaleSheetLayoutView="75" zoomScalePageLayoutView="0" workbookViewId="0" topLeftCell="A2">
      <selection activeCell="I6" sqref="I6:I7"/>
    </sheetView>
  </sheetViews>
  <sheetFormatPr defaultColWidth="9.140625" defaultRowHeight="12.75"/>
  <cols>
    <col min="1" max="1" width="6.421875" style="1" customWidth="1"/>
    <col min="2" max="2" width="43.28125" style="1" customWidth="1"/>
    <col min="3" max="3" width="11.421875" style="1" customWidth="1"/>
    <col min="4" max="4" width="12.421875" style="1" customWidth="1"/>
    <col min="5" max="5" width="10.28125" style="1" customWidth="1"/>
    <col min="6" max="6" width="12.7109375" style="1" customWidth="1"/>
    <col min="7" max="7" width="9.7109375" style="1" customWidth="1"/>
    <col min="8" max="8" width="11.00390625" style="1" customWidth="1"/>
    <col min="9" max="9" width="12.421875" style="1" customWidth="1"/>
    <col min="10" max="10" width="14.28125" style="1" bestFit="1" customWidth="1"/>
    <col min="11" max="11" width="19.00390625" style="1" customWidth="1"/>
    <col min="12" max="12" width="40.8515625" style="1" customWidth="1"/>
    <col min="13" max="13" width="13.57421875" style="1" customWidth="1"/>
    <col min="14" max="14" width="14.28125" style="1" customWidth="1"/>
    <col min="15" max="15" width="14.57421875" style="1" customWidth="1"/>
    <col min="16" max="16" width="22.28125" style="1" customWidth="1"/>
    <col min="17" max="16384" width="9.140625" style="1" customWidth="1"/>
  </cols>
  <sheetData>
    <row r="1" spans="13:16" ht="36" customHeight="1" hidden="1">
      <c r="M1" s="195"/>
      <c r="N1" s="195"/>
      <c r="O1" s="195"/>
      <c r="P1" s="195"/>
    </row>
    <row r="2" spans="2:20" ht="43.5" customHeight="1">
      <c r="B2" s="168" t="s">
        <v>136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2"/>
      <c r="R2" s="2"/>
      <c r="S2" s="2"/>
      <c r="T2" s="2"/>
    </row>
    <row r="3" spans="2:3" ht="11.25" customHeight="1" hidden="1" thickBot="1">
      <c r="B3" s="3"/>
      <c r="C3" s="3"/>
    </row>
    <row r="4" spans="1:16" ht="27" customHeight="1">
      <c r="A4" s="196"/>
      <c r="B4" s="196" t="s">
        <v>0</v>
      </c>
      <c r="C4" s="196" t="s">
        <v>1</v>
      </c>
      <c r="D4" s="196"/>
      <c r="E4" s="196" t="s">
        <v>2</v>
      </c>
      <c r="F4" s="196"/>
      <c r="G4" s="196"/>
      <c r="H4" s="196"/>
      <c r="I4" s="170" t="s">
        <v>3</v>
      </c>
      <c r="J4" s="170"/>
      <c r="K4" s="170"/>
      <c r="L4" s="170"/>
      <c r="M4" s="170"/>
      <c r="N4" s="196" t="s">
        <v>4</v>
      </c>
      <c r="O4" s="196"/>
      <c r="P4" s="196"/>
    </row>
    <row r="5" spans="1:16" ht="30" customHeight="1">
      <c r="A5" s="196"/>
      <c r="B5" s="196"/>
      <c r="C5" s="196"/>
      <c r="D5" s="196"/>
      <c r="E5" s="196"/>
      <c r="F5" s="196"/>
      <c r="G5" s="196"/>
      <c r="H5" s="196"/>
      <c r="I5" s="196" t="s">
        <v>5</v>
      </c>
      <c r="J5" s="196"/>
      <c r="K5" s="196"/>
      <c r="L5" s="196"/>
      <c r="M5" s="197" t="s">
        <v>6</v>
      </c>
      <c r="N5" s="197" t="s">
        <v>7</v>
      </c>
      <c r="O5" s="197" t="s">
        <v>8</v>
      </c>
      <c r="P5" s="197" t="s">
        <v>9</v>
      </c>
    </row>
    <row r="6" spans="1:16" ht="44.25" customHeight="1">
      <c r="A6" s="196"/>
      <c r="B6" s="196"/>
      <c r="C6" s="196"/>
      <c r="D6" s="196"/>
      <c r="E6" s="196" t="s">
        <v>10</v>
      </c>
      <c r="F6" s="196"/>
      <c r="G6" s="196" t="s">
        <v>11</v>
      </c>
      <c r="H6" s="196"/>
      <c r="I6" s="197" t="s">
        <v>12</v>
      </c>
      <c r="J6" s="197" t="s">
        <v>13</v>
      </c>
      <c r="K6" s="197" t="s">
        <v>14</v>
      </c>
      <c r="L6" s="171" t="s">
        <v>70</v>
      </c>
      <c r="M6" s="197"/>
      <c r="N6" s="197"/>
      <c r="O6" s="197"/>
      <c r="P6" s="197"/>
    </row>
    <row r="7" spans="1:16" ht="131.25" customHeight="1">
      <c r="A7" s="169"/>
      <c r="B7" s="169"/>
      <c r="C7" s="53" t="s">
        <v>15</v>
      </c>
      <c r="D7" s="53" t="s">
        <v>16</v>
      </c>
      <c r="E7" s="53" t="s">
        <v>15</v>
      </c>
      <c r="F7" s="53" t="s">
        <v>16</v>
      </c>
      <c r="G7" s="53" t="s">
        <v>15</v>
      </c>
      <c r="H7" s="53" t="s">
        <v>16</v>
      </c>
      <c r="I7" s="167"/>
      <c r="J7" s="167"/>
      <c r="K7" s="167"/>
      <c r="L7" s="172"/>
      <c r="M7" s="167"/>
      <c r="N7" s="167"/>
      <c r="O7" s="167"/>
      <c r="P7" s="167"/>
    </row>
    <row r="8" spans="1:16" ht="19.5" customHeight="1">
      <c r="A8" s="12"/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  <c r="H8" s="12">
        <v>7</v>
      </c>
      <c r="I8" s="12">
        <v>8</v>
      </c>
      <c r="J8" s="12">
        <v>9</v>
      </c>
      <c r="K8" s="12">
        <v>10</v>
      </c>
      <c r="L8" s="12">
        <v>11</v>
      </c>
      <c r="M8" s="12">
        <v>12</v>
      </c>
      <c r="N8" s="12">
        <v>13</v>
      </c>
      <c r="O8" s="12">
        <v>14</v>
      </c>
      <c r="P8" s="12">
        <v>15</v>
      </c>
    </row>
    <row r="9" spans="1:16" ht="0.75" customHeight="1">
      <c r="A9" s="30">
        <v>1</v>
      </c>
      <c r="B9" s="31" t="s">
        <v>31</v>
      </c>
      <c r="C9" s="12"/>
      <c r="D9" s="12"/>
      <c r="E9" s="12"/>
      <c r="F9" s="12"/>
      <c r="G9" s="12"/>
      <c r="H9" s="12"/>
      <c r="I9" s="17">
        <v>1.39</v>
      </c>
      <c r="J9" s="12"/>
      <c r="K9" s="12"/>
      <c r="L9" s="13">
        <v>38884</v>
      </c>
      <c r="M9" s="12">
        <v>3.18</v>
      </c>
      <c r="N9" s="12" t="e">
        <f>I9/C9*100</f>
        <v>#DIV/0!</v>
      </c>
      <c r="O9" s="12" t="e">
        <f aca="true" t="shared" si="0" ref="O9:O17">M9/D9*100</f>
        <v>#DIV/0!</v>
      </c>
      <c r="P9" s="12" t="e">
        <f aca="true" t="shared" si="1" ref="P9:P18">(O9+N9)/2</f>
        <v>#DIV/0!</v>
      </c>
    </row>
    <row r="10" spans="1:16" ht="15.75" hidden="1">
      <c r="A10" s="30">
        <v>2</v>
      </c>
      <c r="B10" s="31" t="s">
        <v>32</v>
      </c>
      <c r="C10" s="12"/>
      <c r="D10" s="12"/>
      <c r="E10" s="12"/>
      <c r="F10" s="12"/>
      <c r="G10" s="12"/>
      <c r="H10" s="12"/>
      <c r="I10" s="17">
        <v>1.2</v>
      </c>
      <c r="J10" s="12"/>
      <c r="K10" s="12"/>
      <c r="L10" s="13">
        <v>38552</v>
      </c>
      <c r="M10" s="12">
        <v>5.35</v>
      </c>
      <c r="N10" s="12" t="e">
        <f>I10/C10*100</f>
        <v>#DIV/0!</v>
      </c>
      <c r="O10" s="12" t="e">
        <f t="shared" si="0"/>
        <v>#DIV/0!</v>
      </c>
      <c r="P10" s="12" t="e">
        <f t="shared" si="1"/>
        <v>#DIV/0!</v>
      </c>
    </row>
    <row r="11" spans="1:16" ht="20.25" customHeight="1" hidden="1">
      <c r="A11" s="30">
        <v>1</v>
      </c>
      <c r="B11" s="31" t="s">
        <v>38</v>
      </c>
      <c r="C11" s="12"/>
      <c r="D11" s="12"/>
      <c r="E11" s="12"/>
      <c r="F11" s="12"/>
      <c r="G11" s="12"/>
      <c r="H11" s="12"/>
      <c r="I11" s="17">
        <v>2.05</v>
      </c>
      <c r="J11" s="12"/>
      <c r="K11" s="12"/>
      <c r="L11" s="13">
        <v>38636</v>
      </c>
      <c r="M11" s="12">
        <v>3.04</v>
      </c>
      <c r="N11" s="18">
        <v>52.9</v>
      </c>
      <c r="O11" s="12">
        <v>68.5</v>
      </c>
      <c r="P11" s="12"/>
    </row>
    <row r="12" spans="1:16" ht="15.75" hidden="1">
      <c r="A12" s="30">
        <v>4</v>
      </c>
      <c r="B12" s="31" t="s">
        <v>34</v>
      </c>
      <c r="C12" s="12"/>
      <c r="D12" s="12"/>
      <c r="E12" s="12"/>
      <c r="F12" s="12"/>
      <c r="G12" s="12"/>
      <c r="H12" s="12"/>
      <c r="I12" s="17">
        <v>1.3</v>
      </c>
      <c r="J12" s="12"/>
      <c r="K12" s="12"/>
      <c r="L12" s="13">
        <v>38657</v>
      </c>
      <c r="M12" s="12">
        <v>4.85</v>
      </c>
      <c r="N12" s="18" t="e">
        <f aca="true" t="shared" si="2" ref="N12:N19">I12/C12*100</f>
        <v>#DIV/0!</v>
      </c>
      <c r="O12" s="12" t="e">
        <f t="shared" si="0"/>
        <v>#DIV/0!</v>
      </c>
      <c r="P12" s="12" t="e">
        <f t="shared" si="1"/>
        <v>#DIV/0!</v>
      </c>
    </row>
    <row r="13" spans="1:16" ht="15.75" hidden="1">
      <c r="A13" s="30">
        <v>5</v>
      </c>
      <c r="B13" s="31" t="s">
        <v>35</v>
      </c>
      <c r="C13" s="12"/>
      <c r="D13" s="12"/>
      <c r="E13" s="12"/>
      <c r="F13" s="12"/>
      <c r="G13" s="12"/>
      <c r="H13" s="12"/>
      <c r="I13" s="17">
        <v>2.16</v>
      </c>
      <c r="J13" s="12"/>
      <c r="K13" s="12"/>
      <c r="L13" s="13">
        <v>38991</v>
      </c>
      <c r="M13" s="12">
        <v>4.06</v>
      </c>
      <c r="N13" s="18" t="e">
        <f t="shared" si="2"/>
        <v>#DIV/0!</v>
      </c>
      <c r="O13" s="12" t="e">
        <f t="shared" si="0"/>
        <v>#DIV/0!</v>
      </c>
      <c r="P13" s="12" t="e">
        <f t="shared" si="1"/>
        <v>#DIV/0!</v>
      </c>
    </row>
    <row r="14" spans="1:16" ht="15.75" hidden="1">
      <c r="A14" s="30">
        <v>2</v>
      </c>
      <c r="B14" s="31" t="s">
        <v>38</v>
      </c>
      <c r="C14" s="12">
        <v>3.31</v>
      </c>
      <c r="D14" s="12">
        <v>3.79</v>
      </c>
      <c r="E14" s="12">
        <v>0</v>
      </c>
      <c r="F14" s="12">
        <v>0</v>
      </c>
      <c r="G14" s="12">
        <v>0</v>
      </c>
      <c r="H14" s="12">
        <v>0</v>
      </c>
      <c r="I14" s="17">
        <v>2.05</v>
      </c>
      <c r="J14" s="12">
        <v>0</v>
      </c>
      <c r="K14" s="12"/>
      <c r="L14" s="13">
        <v>38626</v>
      </c>
      <c r="M14" s="12">
        <v>3.04</v>
      </c>
      <c r="N14" s="18">
        <v>52.9</v>
      </c>
      <c r="O14" s="18">
        <v>68.5</v>
      </c>
      <c r="P14" s="18">
        <v>0</v>
      </c>
    </row>
    <row r="15" spans="1:16" ht="21" customHeight="1" hidden="1">
      <c r="A15" s="30">
        <v>3</v>
      </c>
      <c r="B15" s="31" t="s">
        <v>39</v>
      </c>
      <c r="C15" s="12">
        <v>1.31</v>
      </c>
      <c r="D15" s="12">
        <v>1.31</v>
      </c>
      <c r="E15" s="12">
        <v>1.62</v>
      </c>
      <c r="F15" s="12">
        <v>1.76</v>
      </c>
      <c r="G15" s="12">
        <v>0</v>
      </c>
      <c r="H15" s="12">
        <v>0.4</v>
      </c>
      <c r="I15" s="17">
        <v>1.94</v>
      </c>
      <c r="J15" s="12">
        <v>11.24</v>
      </c>
      <c r="K15" s="12"/>
      <c r="L15" s="13">
        <v>39295</v>
      </c>
      <c r="M15" s="12">
        <v>2.59</v>
      </c>
      <c r="N15" s="18">
        <v>123.7</v>
      </c>
      <c r="O15" s="18">
        <v>134.4</v>
      </c>
      <c r="P15" s="18">
        <v>129</v>
      </c>
    </row>
    <row r="16" spans="1:16" ht="15.75" hidden="1">
      <c r="A16" s="30">
        <v>8</v>
      </c>
      <c r="B16" s="31" t="s">
        <v>41</v>
      </c>
      <c r="C16" s="12"/>
      <c r="D16" s="12"/>
      <c r="E16" s="12"/>
      <c r="F16" s="12"/>
      <c r="G16" s="12"/>
      <c r="H16" s="12"/>
      <c r="I16" s="17">
        <v>1.21</v>
      </c>
      <c r="J16" s="12"/>
      <c r="K16" s="12"/>
      <c r="L16" s="13">
        <v>38961</v>
      </c>
      <c r="M16" s="12">
        <v>3.43</v>
      </c>
      <c r="N16" s="18" t="e">
        <f t="shared" si="2"/>
        <v>#DIV/0!</v>
      </c>
      <c r="O16" s="12" t="e">
        <f t="shared" si="0"/>
        <v>#DIV/0!</v>
      </c>
      <c r="P16" s="12" t="e">
        <f t="shared" si="1"/>
        <v>#DIV/0!</v>
      </c>
    </row>
    <row r="17" spans="1:16" ht="15.75" hidden="1">
      <c r="A17" s="30">
        <v>9</v>
      </c>
      <c r="B17" s="31" t="s">
        <v>42</v>
      </c>
      <c r="C17" s="12"/>
      <c r="D17" s="12"/>
      <c r="E17" s="12"/>
      <c r="F17" s="12"/>
      <c r="G17" s="12"/>
      <c r="H17" s="12"/>
      <c r="I17" s="17">
        <v>1.21</v>
      </c>
      <c r="J17" s="12"/>
      <c r="K17" s="12"/>
      <c r="L17" s="13">
        <v>38929</v>
      </c>
      <c r="M17" s="12">
        <v>3.43</v>
      </c>
      <c r="N17" s="18" t="e">
        <f t="shared" si="2"/>
        <v>#DIV/0!</v>
      </c>
      <c r="O17" s="12" t="e">
        <f t="shared" si="0"/>
        <v>#DIV/0!</v>
      </c>
      <c r="P17" s="12" t="e">
        <f t="shared" si="1"/>
        <v>#DIV/0!</v>
      </c>
    </row>
    <row r="18" spans="1:16" ht="15.75" hidden="1">
      <c r="A18" s="30">
        <v>4</v>
      </c>
      <c r="B18" s="31" t="s">
        <v>40</v>
      </c>
      <c r="C18" s="12">
        <v>1.67</v>
      </c>
      <c r="D18" s="12">
        <v>2.72</v>
      </c>
      <c r="E18" s="12">
        <v>1.67</v>
      </c>
      <c r="F18" s="12">
        <v>2.75</v>
      </c>
      <c r="G18" s="12">
        <v>0</v>
      </c>
      <c r="H18" s="12">
        <v>0</v>
      </c>
      <c r="I18" s="17">
        <v>2</v>
      </c>
      <c r="J18" s="12">
        <v>10.4</v>
      </c>
      <c r="K18" s="12"/>
      <c r="L18" s="13">
        <v>38961</v>
      </c>
      <c r="M18" s="12">
        <v>3.3</v>
      </c>
      <c r="N18" s="18">
        <v>100</v>
      </c>
      <c r="O18" s="12">
        <v>100</v>
      </c>
      <c r="P18" s="12">
        <f t="shared" si="1"/>
        <v>100</v>
      </c>
    </row>
    <row r="19" spans="1:16" ht="15.75" hidden="1">
      <c r="A19" s="30">
        <v>5</v>
      </c>
      <c r="B19" s="31" t="s">
        <v>43</v>
      </c>
      <c r="C19" s="12">
        <v>5.02</v>
      </c>
      <c r="D19" s="12">
        <v>0</v>
      </c>
      <c r="E19" s="12">
        <v>5.14</v>
      </c>
      <c r="F19" s="12">
        <v>0</v>
      </c>
      <c r="G19" s="12">
        <v>0</v>
      </c>
      <c r="H19" s="12">
        <v>0</v>
      </c>
      <c r="I19" s="17">
        <v>1.2</v>
      </c>
      <c r="J19" s="12">
        <v>6.48</v>
      </c>
      <c r="K19" s="12"/>
      <c r="L19" s="13">
        <v>39190</v>
      </c>
      <c r="M19" s="12">
        <v>4.85</v>
      </c>
      <c r="N19" s="18">
        <f t="shared" si="2"/>
        <v>23.904382470119522</v>
      </c>
      <c r="O19" s="12">
        <v>100</v>
      </c>
      <c r="P19" s="16">
        <f>(O19+N19)/2</f>
        <v>61.95219123505976</v>
      </c>
    </row>
    <row r="20" spans="1:16" ht="42" customHeight="1">
      <c r="A20" s="50">
        <v>1</v>
      </c>
      <c r="B20" s="34" t="s">
        <v>50</v>
      </c>
      <c r="C20" s="51">
        <v>10.61</v>
      </c>
      <c r="D20" s="51">
        <v>10.61</v>
      </c>
      <c r="E20" s="42">
        <v>10.63</v>
      </c>
      <c r="F20" s="51">
        <v>18.07</v>
      </c>
      <c r="G20" s="35">
        <v>0</v>
      </c>
      <c r="H20" s="35">
        <v>0</v>
      </c>
      <c r="I20" s="37">
        <v>12.76</v>
      </c>
      <c r="J20" s="35">
        <v>89.96</v>
      </c>
      <c r="K20" s="38">
        <v>43739</v>
      </c>
      <c r="L20" s="39" t="s">
        <v>132</v>
      </c>
      <c r="M20" s="35">
        <v>21.68</v>
      </c>
      <c r="N20" s="43">
        <f>(E20+G20)/C20*100</f>
        <v>100.1885014137606</v>
      </c>
      <c r="O20" s="40">
        <v>100</v>
      </c>
      <c r="P20" s="40">
        <v>100</v>
      </c>
    </row>
    <row r="21" spans="1:16" ht="48.75" customHeight="1">
      <c r="A21" s="50">
        <v>2</v>
      </c>
      <c r="B21" s="34" t="s">
        <v>61</v>
      </c>
      <c r="C21" s="35">
        <v>6.45</v>
      </c>
      <c r="D21" s="35">
        <v>6.45</v>
      </c>
      <c r="E21" s="35">
        <v>8.88</v>
      </c>
      <c r="F21" s="35">
        <v>8.88</v>
      </c>
      <c r="G21" s="35">
        <v>0.44</v>
      </c>
      <c r="H21" s="35">
        <v>1.33</v>
      </c>
      <c r="I21" s="37">
        <v>11.45</v>
      </c>
      <c r="J21" s="35">
        <v>64.37</v>
      </c>
      <c r="K21" s="39">
        <v>43349</v>
      </c>
      <c r="L21" s="38" t="s">
        <v>97</v>
      </c>
      <c r="M21" s="51">
        <v>16.36</v>
      </c>
      <c r="N21" s="43">
        <f>(E21+G21)/C21*100</f>
        <v>144.49612403100775</v>
      </c>
      <c r="O21" s="43">
        <f>(F21+H21)/D21*100</f>
        <v>158.29457364341087</v>
      </c>
      <c r="P21" s="43">
        <f>7.203/D21*100</f>
        <v>111.67441860465117</v>
      </c>
    </row>
    <row r="22" spans="1:16" ht="45" customHeight="1">
      <c r="A22" s="50">
        <v>3</v>
      </c>
      <c r="B22" s="34" t="s">
        <v>47</v>
      </c>
      <c r="C22" s="56">
        <v>11.89</v>
      </c>
      <c r="D22" s="56">
        <v>11.89</v>
      </c>
      <c r="E22" s="56">
        <v>12.73</v>
      </c>
      <c r="F22" s="56">
        <v>12.73</v>
      </c>
      <c r="G22" s="50">
        <v>0</v>
      </c>
      <c r="H22" s="50">
        <v>0</v>
      </c>
      <c r="I22" s="56">
        <v>15.27</v>
      </c>
      <c r="J22" s="56">
        <v>88.57</v>
      </c>
      <c r="K22" s="95">
        <v>43586</v>
      </c>
      <c r="L22" s="96" t="s">
        <v>120</v>
      </c>
      <c r="M22" s="56">
        <v>15.27</v>
      </c>
      <c r="N22" s="43">
        <f>(E22+G22)/C22*100</f>
        <v>107.06476030277543</v>
      </c>
      <c r="O22" s="43">
        <f>(F22+H22)/D22*100</f>
        <v>107.06476030277543</v>
      </c>
      <c r="P22" s="40">
        <f>(O22+N22)/2</f>
        <v>107.06476030277543</v>
      </c>
    </row>
    <row r="23" spans="1:16" ht="33">
      <c r="A23" s="50">
        <v>4</v>
      </c>
      <c r="B23" s="34" t="s">
        <v>53</v>
      </c>
      <c r="C23" s="56">
        <v>10.31</v>
      </c>
      <c r="D23" s="56">
        <v>10.31</v>
      </c>
      <c r="E23" s="56">
        <v>10.32</v>
      </c>
      <c r="F23" s="56">
        <v>10.32</v>
      </c>
      <c r="G23" s="97">
        <v>0</v>
      </c>
      <c r="H23" s="97">
        <v>0</v>
      </c>
      <c r="I23" s="97">
        <v>12.38</v>
      </c>
      <c r="J23" s="97">
        <v>79.03</v>
      </c>
      <c r="K23" s="98">
        <v>43419</v>
      </c>
      <c r="L23" s="39" t="s">
        <v>101</v>
      </c>
      <c r="M23" s="97">
        <v>12.38</v>
      </c>
      <c r="N23" s="41">
        <f aca="true" t="shared" si="3" ref="N23:N34">I23/1.2/C23*100</f>
        <v>100.06466214031687</v>
      </c>
      <c r="O23" s="43">
        <f>(F23+H23)/D23*100</f>
        <v>100.09699321047528</v>
      </c>
      <c r="P23" s="40">
        <f>(O23+N23)/2</f>
        <v>100.08082767539608</v>
      </c>
    </row>
    <row r="24" spans="1:16" ht="48" customHeight="1">
      <c r="A24" s="35">
        <v>5</v>
      </c>
      <c r="B24" s="111" t="s">
        <v>79</v>
      </c>
      <c r="C24" s="112">
        <v>16.82</v>
      </c>
      <c r="D24" s="112">
        <v>16.82</v>
      </c>
      <c r="E24" s="113">
        <v>10.7</v>
      </c>
      <c r="F24" s="113">
        <v>10.26</v>
      </c>
      <c r="G24" s="113">
        <v>1.99</v>
      </c>
      <c r="H24" s="113">
        <v>2.02</v>
      </c>
      <c r="I24" s="113">
        <v>17.34</v>
      </c>
      <c r="J24" s="113">
        <v>131.79</v>
      </c>
      <c r="K24" s="114">
        <v>43617</v>
      </c>
      <c r="L24" s="114" t="s">
        <v>121</v>
      </c>
      <c r="M24" s="113">
        <v>16.61</v>
      </c>
      <c r="N24" s="41">
        <f t="shared" si="3"/>
        <v>85.90963139120096</v>
      </c>
      <c r="O24" s="41">
        <v>103.4</v>
      </c>
      <c r="P24" s="40">
        <v>93.2</v>
      </c>
    </row>
    <row r="25" spans="1:16" ht="42.75" customHeight="1">
      <c r="A25" s="35">
        <v>6</v>
      </c>
      <c r="B25" s="34" t="s">
        <v>48</v>
      </c>
      <c r="C25" s="136">
        <v>28.37</v>
      </c>
      <c r="D25" s="137">
        <v>28.37</v>
      </c>
      <c r="E25" s="137">
        <v>13.13</v>
      </c>
      <c r="F25" s="137">
        <v>13.13</v>
      </c>
      <c r="G25" s="137">
        <v>1.04</v>
      </c>
      <c r="H25" s="138">
        <v>8.37</v>
      </c>
      <c r="I25" s="139">
        <v>17</v>
      </c>
      <c r="J25" s="137">
        <v>96.9</v>
      </c>
      <c r="K25" s="140">
        <v>43466</v>
      </c>
      <c r="L25" s="141" t="s">
        <v>107</v>
      </c>
      <c r="M25" s="142">
        <v>25.8</v>
      </c>
      <c r="N25" s="143">
        <f t="shared" si="3"/>
        <v>49.93537774644578</v>
      </c>
      <c r="O25" s="41">
        <f>M25/1.2/D25*100</f>
        <v>75.78427916813536</v>
      </c>
      <c r="P25" s="56">
        <v>100</v>
      </c>
    </row>
    <row r="26" spans="1:18" ht="35.25" customHeight="1">
      <c r="A26" s="35">
        <v>7</v>
      </c>
      <c r="B26" s="134" t="s">
        <v>51</v>
      </c>
      <c r="C26" s="20" t="s">
        <v>88</v>
      </c>
      <c r="D26" s="20">
        <v>6.13</v>
      </c>
      <c r="E26" s="147" t="s">
        <v>89</v>
      </c>
      <c r="F26" s="20">
        <v>6.88</v>
      </c>
      <c r="G26" s="20">
        <v>0</v>
      </c>
      <c r="H26" s="20">
        <v>0</v>
      </c>
      <c r="I26" s="148" t="s">
        <v>130</v>
      </c>
      <c r="J26" s="103">
        <v>36.37</v>
      </c>
      <c r="K26" s="13">
        <v>43731</v>
      </c>
      <c r="L26" s="13" t="s">
        <v>122</v>
      </c>
      <c r="M26" s="42">
        <v>10.104</v>
      </c>
      <c r="N26" s="58">
        <v>100</v>
      </c>
      <c r="O26" s="135">
        <v>100</v>
      </c>
      <c r="P26" s="57">
        <v>100</v>
      </c>
      <c r="Q26" s="32"/>
      <c r="R26" s="32"/>
    </row>
    <row r="27" spans="1:16" ht="41.25" customHeight="1">
      <c r="A27" s="35">
        <v>8</v>
      </c>
      <c r="B27" s="59" t="s">
        <v>58</v>
      </c>
      <c r="C27" s="144">
        <v>6.77</v>
      </c>
      <c r="D27" s="144">
        <v>10.15</v>
      </c>
      <c r="E27" s="145">
        <v>10.11</v>
      </c>
      <c r="F27" s="99">
        <v>10.11</v>
      </c>
      <c r="G27" s="99">
        <v>0.3</v>
      </c>
      <c r="H27" s="99">
        <v>5.05</v>
      </c>
      <c r="I27" s="99">
        <v>17.49</v>
      </c>
      <c r="J27" s="99" t="s">
        <v>59</v>
      </c>
      <c r="K27" s="100">
        <v>43596</v>
      </c>
      <c r="L27" s="13" t="s">
        <v>128</v>
      </c>
      <c r="M27" s="99" t="s">
        <v>131</v>
      </c>
      <c r="N27" s="146">
        <v>100</v>
      </c>
      <c r="O27" s="41">
        <v>100</v>
      </c>
      <c r="P27" s="50">
        <v>100</v>
      </c>
    </row>
    <row r="28" spans="1:16" ht="33">
      <c r="A28" s="35">
        <v>9</v>
      </c>
      <c r="B28" s="46" t="s">
        <v>62</v>
      </c>
      <c r="C28" s="52">
        <v>15.58</v>
      </c>
      <c r="D28" s="52">
        <v>15.58</v>
      </c>
      <c r="E28" s="35">
        <v>17.3</v>
      </c>
      <c r="F28" s="35">
        <v>25.4</v>
      </c>
      <c r="G28" s="35">
        <v>0</v>
      </c>
      <c r="H28" s="35">
        <v>0</v>
      </c>
      <c r="I28" s="35">
        <v>20.76</v>
      </c>
      <c r="J28" s="35">
        <v>0</v>
      </c>
      <c r="K28" s="39">
        <v>43191</v>
      </c>
      <c r="L28" s="13" t="s">
        <v>92</v>
      </c>
      <c r="M28" s="35">
        <v>31.68</v>
      </c>
      <c r="N28" s="41">
        <f t="shared" si="3"/>
        <v>111.03979460847239</v>
      </c>
      <c r="O28" s="41">
        <v>88</v>
      </c>
      <c r="P28" s="35">
        <v>94.7</v>
      </c>
    </row>
    <row r="29" spans="1:16" ht="48" customHeight="1">
      <c r="A29" s="35">
        <v>10</v>
      </c>
      <c r="B29" s="46" t="s">
        <v>64</v>
      </c>
      <c r="C29" s="36">
        <v>16.37</v>
      </c>
      <c r="D29" s="36">
        <v>16.37</v>
      </c>
      <c r="E29" s="36">
        <v>27.52</v>
      </c>
      <c r="F29" s="36">
        <v>27.52</v>
      </c>
      <c r="G29" s="36">
        <v>0</v>
      </c>
      <c r="H29" s="36">
        <v>0</v>
      </c>
      <c r="I29" s="42">
        <v>8</v>
      </c>
      <c r="J29" s="36" t="s">
        <v>69</v>
      </c>
      <c r="K29" s="38">
        <v>42092</v>
      </c>
      <c r="L29" s="39" t="s">
        <v>90</v>
      </c>
      <c r="M29" s="36">
        <v>15.82</v>
      </c>
      <c r="N29" s="41">
        <f t="shared" si="3"/>
        <v>40.72490327835471</v>
      </c>
      <c r="O29" s="41">
        <v>51</v>
      </c>
      <c r="P29" s="41">
        <v>34.3</v>
      </c>
    </row>
    <row r="30" spans="1:16" ht="33">
      <c r="A30" s="35">
        <v>11</v>
      </c>
      <c r="B30" s="34" t="s">
        <v>67</v>
      </c>
      <c r="C30" s="36">
        <v>17.62</v>
      </c>
      <c r="D30" s="36">
        <v>17.62</v>
      </c>
      <c r="E30" s="36">
        <v>0</v>
      </c>
      <c r="F30" s="36">
        <v>0</v>
      </c>
      <c r="G30" s="36">
        <v>0</v>
      </c>
      <c r="H30" s="36">
        <v>0</v>
      </c>
      <c r="I30" s="42">
        <v>11.01</v>
      </c>
      <c r="J30" s="36">
        <v>66.06</v>
      </c>
      <c r="K30" s="38">
        <v>43221</v>
      </c>
      <c r="L30" s="39" t="s">
        <v>94</v>
      </c>
      <c r="M30" s="36">
        <v>19.22</v>
      </c>
      <c r="N30" s="41">
        <f t="shared" si="3"/>
        <v>52.07150964812713</v>
      </c>
      <c r="O30" s="41">
        <v>57</v>
      </c>
      <c r="P30" s="41">
        <v>47</v>
      </c>
    </row>
    <row r="31" spans="1:16" ht="45" customHeight="1">
      <c r="A31" s="35">
        <v>12</v>
      </c>
      <c r="B31" s="34" t="s">
        <v>83</v>
      </c>
      <c r="C31" s="115">
        <v>10.86</v>
      </c>
      <c r="D31" s="115">
        <v>10.86</v>
      </c>
      <c r="E31" s="115">
        <v>10.8327</v>
      </c>
      <c r="F31" s="115">
        <v>10.8327</v>
      </c>
      <c r="G31" s="115">
        <v>0.7581</v>
      </c>
      <c r="H31" s="115">
        <v>0.7581</v>
      </c>
      <c r="I31" s="115">
        <v>14.85</v>
      </c>
      <c r="J31" s="115" t="s">
        <v>59</v>
      </c>
      <c r="K31" s="116">
        <v>43556</v>
      </c>
      <c r="L31" s="115" t="s">
        <v>114</v>
      </c>
      <c r="M31" s="115">
        <v>14.85</v>
      </c>
      <c r="N31" s="94">
        <f>I31/C31*100</f>
        <v>136.7403314917127</v>
      </c>
      <c r="O31" s="94">
        <f>M31/D31*100</f>
        <v>136.7403314917127</v>
      </c>
      <c r="P31" s="94">
        <f>E31*107%/C31*100</f>
        <v>106.73102209944754</v>
      </c>
    </row>
    <row r="32" spans="1:17" ht="33" customHeight="1">
      <c r="A32" s="35">
        <v>13</v>
      </c>
      <c r="B32" s="34" t="s">
        <v>57</v>
      </c>
      <c r="C32" s="36">
        <v>21.44</v>
      </c>
      <c r="D32" s="36">
        <v>21.44</v>
      </c>
      <c r="E32" s="36">
        <v>0</v>
      </c>
      <c r="F32" s="36">
        <v>0</v>
      </c>
      <c r="G32" s="36" t="s">
        <v>68</v>
      </c>
      <c r="H32" s="36" t="s">
        <v>68</v>
      </c>
      <c r="I32" s="42">
        <v>18</v>
      </c>
      <c r="J32" s="36">
        <v>72</v>
      </c>
      <c r="K32" s="45">
        <v>42838</v>
      </c>
      <c r="L32" s="101" t="s">
        <v>91</v>
      </c>
      <c r="M32" s="43">
        <v>20.48</v>
      </c>
      <c r="N32" s="94">
        <f>I32/C32*100</f>
        <v>83.955223880597</v>
      </c>
      <c r="O32" s="94">
        <f>M32/D32*100</f>
        <v>95.52238805970148</v>
      </c>
      <c r="P32" s="94">
        <f>E32*107%/C32*100</f>
        <v>0</v>
      </c>
      <c r="Q32" s="33"/>
    </row>
    <row r="33" spans="1:16" ht="42" customHeight="1">
      <c r="A33" s="35">
        <v>14</v>
      </c>
      <c r="B33" s="34" t="s">
        <v>66</v>
      </c>
      <c r="C33" s="50">
        <v>26.15</v>
      </c>
      <c r="D33" s="50">
        <v>26.15</v>
      </c>
      <c r="E33" s="50">
        <v>14.74</v>
      </c>
      <c r="F33" s="50">
        <v>14.74</v>
      </c>
      <c r="G33" s="50">
        <v>32.32</v>
      </c>
      <c r="H33" s="50">
        <v>32.32</v>
      </c>
      <c r="I33" s="50">
        <v>7</v>
      </c>
      <c r="J33" s="50">
        <v>32.2</v>
      </c>
      <c r="K33" s="45">
        <v>42968</v>
      </c>
      <c r="L33" s="38" t="s">
        <v>105</v>
      </c>
      <c r="M33" s="50">
        <v>56.47</v>
      </c>
      <c r="N33" s="41">
        <v>61.7</v>
      </c>
      <c r="O33" s="41">
        <v>61.7</v>
      </c>
      <c r="P33" s="94">
        <v>61.7</v>
      </c>
    </row>
    <row r="34" spans="1:16" ht="40.5" customHeight="1">
      <c r="A34" s="35">
        <v>15</v>
      </c>
      <c r="B34" s="46" t="s">
        <v>84</v>
      </c>
      <c r="C34" s="35">
        <v>15.44</v>
      </c>
      <c r="D34" s="35" t="s">
        <v>59</v>
      </c>
      <c r="E34" s="35">
        <v>14.57</v>
      </c>
      <c r="F34" s="35" t="s">
        <v>59</v>
      </c>
      <c r="G34" s="35" t="s">
        <v>59</v>
      </c>
      <c r="H34" s="35" t="s">
        <v>59</v>
      </c>
      <c r="I34" s="35">
        <v>17.48</v>
      </c>
      <c r="J34" s="35">
        <v>62.93</v>
      </c>
      <c r="K34" s="39">
        <v>43466</v>
      </c>
      <c r="L34" s="39" t="s">
        <v>113</v>
      </c>
      <c r="M34" s="35">
        <v>17.48</v>
      </c>
      <c r="N34" s="41">
        <f t="shared" si="3"/>
        <v>94.34369602763385</v>
      </c>
      <c r="O34" s="41">
        <v>0</v>
      </c>
      <c r="P34" s="94">
        <f>E34*107%/C34*100</f>
        <v>100.97085492227981</v>
      </c>
    </row>
    <row r="35" spans="1:20" ht="76.5" customHeight="1">
      <c r="A35" s="192"/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4"/>
    </row>
    <row r="36" spans="1:16" ht="15.75">
      <c r="A36" s="3"/>
      <c r="B36" s="49"/>
      <c r="C36" s="49"/>
      <c r="D36" s="49"/>
      <c r="E36" s="49"/>
      <c r="F36" s="49"/>
      <c r="G36" s="49"/>
      <c r="H36" s="49"/>
      <c r="I36" s="49"/>
      <c r="J36" s="3"/>
      <c r="K36" s="3"/>
      <c r="L36" s="3"/>
      <c r="M36" s="3"/>
      <c r="N36" s="3"/>
      <c r="O36" s="3"/>
      <c r="P36" s="3"/>
    </row>
    <row r="37" spans="2:9" ht="15.75">
      <c r="B37" s="49"/>
      <c r="C37" s="49"/>
      <c r="D37" s="49"/>
      <c r="E37" s="49"/>
      <c r="F37" s="49"/>
      <c r="G37" s="49"/>
      <c r="H37" s="49"/>
      <c r="I37" s="49"/>
    </row>
  </sheetData>
  <sheetProtection/>
  <mergeCells count="20">
    <mergeCell ref="E4:H5"/>
    <mergeCell ref="A4:A7"/>
    <mergeCell ref="O5:O7"/>
    <mergeCell ref="J6:J7"/>
    <mergeCell ref="I5:L5"/>
    <mergeCell ref="E6:F6"/>
    <mergeCell ref="G6:H6"/>
    <mergeCell ref="L6:L7"/>
    <mergeCell ref="M5:M7"/>
    <mergeCell ref="K6:K7"/>
    <mergeCell ref="A35:T35"/>
    <mergeCell ref="M1:P1"/>
    <mergeCell ref="N4:P4"/>
    <mergeCell ref="N5:N7"/>
    <mergeCell ref="P5:P7"/>
    <mergeCell ref="B2:P2"/>
    <mergeCell ref="I6:I7"/>
    <mergeCell ref="B4:B7"/>
    <mergeCell ref="I4:M4"/>
    <mergeCell ref="C4:D6"/>
  </mergeCells>
  <printOptions horizontalCentered="1" verticalCentered="1"/>
  <pageMargins left="0.1968503937007874" right="0.1968503937007874" top="0.2362204724409449" bottom="0.1968503937007874" header="0" footer="0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2019-10-08T12:07:38Z</cp:lastPrinted>
  <dcterms:created xsi:type="dcterms:W3CDTF">1996-10-08T23:32:33Z</dcterms:created>
  <dcterms:modified xsi:type="dcterms:W3CDTF">2020-10-19T10:27:49Z</dcterms:modified>
  <cp:category/>
  <cp:version/>
  <cp:contentType/>
  <cp:contentStatus/>
</cp:coreProperties>
</file>