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9035" windowHeight="6195" tabRatio="410" activeTab="1"/>
  </bookViews>
  <sheets>
    <sheet name="НАК Нафтогаз України" sheetId="1" r:id="rId1"/>
    <sheet name="наш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<sst xmlns="http://schemas.openxmlformats.org/spreadsheetml/2006/main" count="251" uniqueCount="81">
  <si>
    <t>Оплата</t>
  </si>
  <si>
    <t>№
п/п</t>
  </si>
  <si>
    <t>Назва підприємства ТКЕ</t>
  </si>
  <si>
    <t>Спожито природного газу</t>
  </si>
  <si>
    <t>Оплачено ВСЬОГО</t>
  </si>
  <si>
    <t>Заборгованість</t>
  </si>
  <si>
    <t>%
оплати</t>
  </si>
  <si>
    <t>Вартість</t>
  </si>
  <si>
    <t>Обсяг</t>
  </si>
  <si>
    <t>ВСЬОГО</t>
  </si>
  <si>
    <t>тис. куб. м</t>
  </si>
  <si>
    <t>грн.</t>
  </si>
  <si>
    <t>%</t>
  </si>
  <si>
    <t>Заборгованість
ВСЬОГО</t>
  </si>
  <si>
    <t xml:space="preserve">Інформація про стан розрахунків ТЕПЛОПОСТАЧАЛЬНИХ підприємств за спожитий природний газ </t>
  </si>
  <si>
    <t>Оперативно
за добу</t>
  </si>
  <si>
    <t>Факт
за місяць
(опер)</t>
  </si>
  <si>
    <t>Факт
за місяць</t>
  </si>
  <si>
    <t>Гола Пристань</t>
  </si>
  <si>
    <t>Каховка</t>
  </si>
  <si>
    <t>Херсон</t>
  </si>
  <si>
    <t>Херсонтеплогенерація ПП</t>
  </si>
  <si>
    <t>Херсонтеплоенерго МКП</t>
  </si>
  <si>
    <t>Міськтеплокомуненерго КП</t>
  </si>
  <si>
    <t>Каховтеплокомуненерго КПТМ</t>
  </si>
  <si>
    <t>Олешки-сервіс КП ОМР</t>
  </si>
  <si>
    <t>КОТЕЛЬЩИК КП</t>
  </si>
  <si>
    <t>Олешки</t>
  </si>
  <si>
    <t>Теплотехсервіс ДП Теплотехніка</t>
  </si>
  <si>
    <t>Козак ОСББ</t>
  </si>
  <si>
    <t>Область / Населений пункт</t>
  </si>
  <si>
    <t>Херсонська ТЕЦ АТ</t>
  </si>
  <si>
    <t>за 2019 р.</t>
  </si>
  <si>
    <t>з ресурсів НАК "Нафтогаз України" за прямими договорами</t>
  </si>
  <si>
    <t>Необхідна сума для досягнення рівня розрахунків 
90%</t>
  </si>
  <si>
    <t>Код ЄДРПОУ
підприємства</t>
  </si>
  <si>
    <t>21284482</t>
  </si>
  <si>
    <t>05449897</t>
  </si>
  <si>
    <t>22733571</t>
  </si>
  <si>
    <t>34988325</t>
  </si>
  <si>
    <t>26432582</t>
  </si>
  <si>
    <t>34457654</t>
  </si>
  <si>
    <t>00131771</t>
  </si>
  <si>
    <t>34458071</t>
  </si>
  <si>
    <t>31653320</t>
  </si>
  <si>
    <t>за 2020 р.</t>
  </si>
  <si>
    <t>-</t>
  </si>
  <si>
    <t>Наявність прострочених платежів по договору реструктуризації заборгованості (Закон України №1730)</t>
  </si>
  <si>
    <t>грн</t>
  </si>
  <si>
    <t>Довідково:
Заборгованість
за всіма
укладеними договорами
(без оперативного споживання)</t>
  </si>
  <si>
    <t>Херсонська</t>
  </si>
  <si>
    <t>Берислав</t>
  </si>
  <si>
    <t>21306772</t>
  </si>
  <si>
    <t>Бериславтеплокомуненерго КП</t>
  </si>
  <si>
    <t>Нова Каховка</t>
  </si>
  <si>
    <t>36227223</t>
  </si>
  <si>
    <t>Новокаховське УКГ КП</t>
  </si>
  <si>
    <t>39142081</t>
  </si>
  <si>
    <t>ТЕПЛОВІ МЕРЕЖІ МІСТА НОВА КАХОВКА КП</t>
  </si>
  <si>
    <t>Заборгованість до 2019 р.</t>
  </si>
  <si>
    <t>за 2021 р.</t>
  </si>
  <si>
    <t>Лютий (Оперативно)</t>
  </si>
  <si>
    <t>Січень</t>
  </si>
  <si>
    <t>(станом на 02.03.2021)</t>
  </si>
  <si>
    <t>з ресурсів Національної акціонерної компанії "Нафтогаз України" за прямими договорами</t>
  </si>
  <si>
    <t>Газорозподільна організація</t>
  </si>
  <si>
    <t>ТРАВЕНЬ</t>
  </si>
  <si>
    <t>ЧЕРВЕНЬ</t>
  </si>
  <si>
    <t>за 2018 р.</t>
  </si>
  <si>
    <t>Заборгованість згідно постанови КМУ №867 (виконання графіків погашення заборгованості  та сплати поточного споживання)</t>
  </si>
  <si>
    <t>Заборгованість згідно постанови КМУ №187 (виконання графіків погашення заборгованості  та сплати поточного споживання)</t>
  </si>
  <si>
    <t>в тому числі</t>
  </si>
  <si>
    <t>Судові рішення</t>
  </si>
  <si>
    <t>В т.ч.:
Пільги та субс.</t>
  </si>
  <si>
    <t>Грошима</t>
  </si>
  <si>
    <t>Пільгами та субс.</t>
  </si>
  <si>
    <t>Заліками</t>
  </si>
  <si>
    <t>Херсонгаз</t>
  </si>
  <si>
    <t>Всього (без урахування 
АТ "Херсонська ТЕЦ")  :</t>
  </si>
  <si>
    <t>РАЗОМ:</t>
  </si>
  <si>
    <t>(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</si>
</sst>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[Red]#,##0.00;[Blue]\-#,##0.00;0.00"/>
    <numFmt numFmtId="175" formatCode="0;;0"/>
    <numFmt numFmtId="176" formatCode="#,##0.00;\-#,##0.00;"/>
    <numFmt numFmtId="177" formatCode="[Red]#,##0.00;[Blue]\-#,##0.00;"/>
    <numFmt numFmtId="178" formatCode="#,##0.000;\-#,##0.000;"/>
    <numFmt numFmtId="179" formatCode="[Red]#,##0.00;[Blue]\-#,##0.00;0"/>
    <numFmt numFmtId="180" formatCode="#,##0.0;\-#,##0.0;0"/>
    <numFmt numFmtId="181" formatCode="#,##0.0"/>
    <numFmt numFmtId="182" formatCode="#,##0.00_ ;\-#,##0.00\ 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theme="4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EB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8" fillId="9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63" fillId="34" borderId="10" xfId="0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176" fontId="8" fillId="34" borderId="10" xfId="0" applyNumberFormat="1" applyFont="1" applyFill="1" applyBorder="1" applyAlignment="1" applyProtection="1">
      <alignment horizontal="right" vertical="center"/>
      <protection/>
    </xf>
    <xf numFmtId="177" fontId="8" fillId="34" borderId="10" xfId="0" applyNumberFormat="1" applyFont="1" applyFill="1" applyBorder="1" applyAlignment="1" applyProtection="1">
      <alignment horizontal="right" vertical="center"/>
      <protection/>
    </xf>
    <xf numFmtId="175" fontId="8" fillId="34" borderId="10" xfId="0" applyNumberFormat="1" applyFont="1" applyFill="1" applyBorder="1" applyAlignment="1" applyProtection="1">
      <alignment horizontal="center" vertical="center"/>
      <protection/>
    </xf>
    <xf numFmtId="178" fontId="8" fillId="34" borderId="10" xfId="0" applyNumberFormat="1" applyFont="1" applyFill="1" applyBorder="1" applyAlignment="1" applyProtection="1">
      <alignment horizontal="right" vertical="center"/>
      <protection/>
    </xf>
    <xf numFmtId="174" fontId="8" fillId="34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35" borderId="10" xfId="0" applyNumberFormat="1" applyFont="1" applyFill="1" applyBorder="1" applyAlignment="1" applyProtection="1">
      <alignment horizontal="right" vertical="center"/>
      <protection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175" fontId="9" fillId="36" borderId="10" xfId="0" applyNumberFormat="1" applyFont="1" applyFill="1" applyBorder="1" applyAlignment="1" applyProtection="1">
      <alignment horizontal="center" vertical="center"/>
      <protection/>
    </xf>
    <xf numFmtId="174" fontId="9" fillId="0" borderId="10" xfId="0" applyNumberFormat="1" applyFont="1" applyFill="1" applyBorder="1" applyAlignment="1" applyProtection="1">
      <alignment horizontal="right" vertical="center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9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11" xfId="0" applyNumberFormat="1" applyFont="1" applyFill="1" applyBorder="1" applyAlignment="1" applyProtection="1">
      <alignment horizontal="center" vertical="center" wrapText="1"/>
      <protection/>
    </xf>
    <xf numFmtId="0" fontId="8" fillId="38" borderId="12" xfId="0" applyNumberFormat="1" applyFont="1" applyFill="1" applyBorder="1" applyAlignment="1" applyProtection="1">
      <alignment horizontal="center" vertical="center" wrapText="1"/>
      <protection/>
    </xf>
    <xf numFmtId="0" fontId="8" fillId="38" borderId="13" xfId="0" applyNumberFormat="1" applyFont="1" applyFill="1" applyBorder="1" applyAlignment="1" applyProtection="1">
      <alignment horizontal="center" vertical="center" wrapText="1"/>
      <protection/>
    </xf>
    <xf numFmtId="0" fontId="8" fillId="9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9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54" applyNumberFormat="1" applyFont="1" applyFill="1" applyAlignment="1" applyProtection="1">
      <alignment horizontal="left" vertical="center"/>
      <protection/>
    </xf>
    <xf numFmtId="0" fontId="34" fillId="0" borderId="0" xfId="54" applyFont="1" applyFill="1">
      <alignment/>
      <protection/>
    </xf>
    <xf numFmtId="0" fontId="35" fillId="0" borderId="0" xfId="54" applyFont="1" applyFill="1">
      <alignment/>
      <protection/>
    </xf>
    <xf numFmtId="0" fontId="33" fillId="0" borderId="0" xfId="54" applyFont="1" applyFill="1">
      <alignment/>
      <protection/>
    </xf>
    <xf numFmtId="0" fontId="36" fillId="0" borderId="0" xfId="54" applyFont="1" applyFill="1">
      <alignment/>
      <protection/>
    </xf>
    <xf numFmtId="0" fontId="37" fillId="0" borderId="14" xfId="54" applyNumberFormat="1" applyFont="1" applyFill="1" applyBorder="1" applyAlignment="1" applyProtection="1">
      <alignment horizontal="center" vertical="center" wrapText="1"/>
      <protection/>
    </xf>
    <xf numFmtId="0" fontId="37" fillId="0" borderId="14" xfId="54" applyNumberFormat="1" applyFont="1" applyFill="1" applyBorder="1" applyAlignment="1" applyProtection="1">
      <alignment horizontal="center" vertical="center"/>
      <protection/>
    </xf>
    <xf numFmtId="0" fontId="37" fillId="0" borderId="15" xfId="54" applyNumberFormat="1" applyFont="1" applyFill="1" applyBorder="1" applyAlignment="1" applyProtection="1">
      <alignment vertical="center" wrapText="1"/>
      <protection/>
    </xf>
    <xf numFmtId="0" fontId="37" fillId="0" borderId="16" xfId="54" applyNumberFormat="1" applyFont="1" applyFill="1" applyBorder="1" applyAlignment="1" applyProtection="1">
      <alignment vertical="center" wrapText="1"/>
      <protection/>
    </xf>
    <xf numFmtId="0" fontId="37" fillId="0" borderId="17" xfId="54" applyNumberFormat="1" applyFont="1" applyFill="1" applyBorder="1" applyAlignment="1" applyProtection="1">
      <alignment horizontal="center" vertical="center" wrapText="1"/>
      <protection/>
    </xf>
    <xf numFmtId="0" fontId="37" fillId="0" borderId="15" xfId="54" applyNumberFormat="1" applyFont="1" applyFill="1" applyBorder="1" applyAlignment="1" applyProtection="1">
      <alignment horizontal="center" vertical="center" wrapText="1"/>
      <protection/>
    </xf>
    <xf numFmtId="0" fontId="37" fillId="0" borderId="16" xfId="54" applyNumberFormat="1" applyFont="1" applyFill="1" applyBorder="1" applyAlignment="1" applyProtection="1">
      <alignment horizontal="center" vertical="center" wrapText="1"/>
      <protection/>
    </xf>
    <xf numFmtId="0" fontId="37" fillId="0" borderId="18" xfId="54" applyNumberFormat="1" applyFont="1" applyFill="1" applyBorder="1" applyAlignment="1" applyProtection="1">
      <alignment horizontal="center" vertical="center" wrapText="1"/>
      <protection/>
    </xf>
    <xf numFmtId="0" fontId="37" fillId="0" borderId="19" xfId="54" applyNumberFormat="1" applyFont="1" applyFill="1" applyBorder="1" applyAlignment="1" applyProtection="1">
      <alignment horizontal="center" vertical="center" wrapText="1"/>
      <protection/>
    </xf>
    <xf numFmtId="0" fontId="37" fillId="40" borderId="19" xfId="54" applyNumberFormat="1" applyFont="1" applyFill="1" applyBorder="1" applyAlignment="1" applyProtection="1">
      <alignment horizontal="center" vertical="center" wrapText="1"/>
      <protection/>
    </xf>
    <xf numFmtId="0" fontId="37" fillId="40" borderId="20" xfId="54" applyNumberFormat="1" applyFont="1" applyFill="1" applyBorder="1" applyAlignment="1" applyProtection="1">
      <alignment horizontal="center" vertical="center" wrapText="1"/>
      <protection/>
    </xf>
    <xf numFmtId="0" fontId="37" fillId="0" borderId="11" xfId="54" applyNumberFormat="1" applyFont="1" applyFill="1" applyBorder="1" applyAlignment="1" applyProtection="1">
      <alignment horizontal="center" vertical="center" wrapText="1"/>
      <protection/>
    </xf>
    <xf numFmtId="0" fontId="38" fillId="0" borderId="0" xfId="54" applyFont="1" applyFill="1">
      <alignment/>
      <protection/>
    </xf>
    <xf numFmtId="0" fontId="37" fillId="0" borderId="0" xfId="54" applyNumberFormat="1" applyFont="1" applyFill="1" applyBorder="1" applyAlignment="1" applyProtection="1">
      <alignment horizontal="center" vertical="center" wrapText="1"/>
      <protection/>
    </xf>
    <xf numFmtId="0" fontId="37" fillId="0" borderId="21" xfId="54" applyNumberFormat="1" applyFont="1" applyFill="1" applyBorder="1" applyAlignment="1" applyProtection="1">
      <alignment horizontal="center" vertical="center" wrapText="1"/>
      <protection/>
    </xf>
    <xf numFmtId="0" fontId="37" fillId="40" borderId="21" xfId="54" applyNumberFormat="1" applyFont="1" applyFill="1" applyBorder="1" applyAlignment="1" applyProtection="1">
      <alignment horizontal="center" vertical="center" wrapText="1"/>
      <protection/>
    </xf>
    <xf numFmtId="0" fontId="37" fillId="40" borderId="22" xfId="54" applyNumberFormat="1" applyFont="1" applyFill="1" applyBorder="1" applyAlignment="1" applyProtection="1">
      <alignment horizontal="center" vertical="center" wrapText="1"/>
      <protection/>
    </xf>
    <xf numFmtId="0" fontId="37" fillId="0" borderId="12" xfId="54" applyNumberFormat="1" applyFont="1" applyFill="1" applyBorder="1" applyAlignment="1" applyProtection="1">
      <alignment horizontal="center" vertical="center" wrapText="1"/>
      <protection/>
    </xf>
    <xf numFmtId="0" fontId="37" fillId="0" borderId="14" xfId="54" applyNumberFormat="1" applyFont="1" applyFill="1" applyBorder="1" applyAlignment="1" applyProtection="1">
      <alignment horizontal="center" vertical="center"/>
      <protection/>
    </xf>
    <xf numFmtId="0" fontId="37" fillId="0" borderId="14" xfId="54" applyNumberFormat="1" applyFont="1" applyFill="1" applyBorder="1" applyAlignment="1" applyProtection="1">
      <alignment horizontal="center" vertical="center" wrapText="1"/>
      <protection/>
    </xf>
    <xf numFmtId="0" fontId="37" fillId="0" borderId="23" xfId="54" applyNumberFormat="1" applyFont="1" applyFill="1" applyBorder="1" applyAlignment="1" applyProtection="1">
      <alignment horizontal="center" vertical="center" wrapText="1"/>
      <protection/>
    </xf>
    <xf numFmtId="0" fontId="37" fillId="0" borderId="24" xfId="54" applyNumberFormat="1" applyFont="1" applyFill="1" applyBorder="1" applyAlignment="1" applyProtection="1">
      <alignment horizontal="center" vertical="center" wrapText="1"/>
      <protection/>
    </xf>
    <xf numFmtId="0" fontId="37" fillId="40" borderId="24" xfId="54" applyNumberFormat="1" applyFont="1" applyFill="1" applyBorder="1" applyAlignment="1" applyProtection="1">
      <alignment horizontal="center" vertical="center" wrapText="1"/>
      <protection/>
    </xf>
    <xf numFmtId="0" fontId="37" fillId="40" borderId="25" xfId="54" applyNumberFormat="1" applyFont="1" applyFill="1" applyBorder="1" applyAlignment="1" applyProtection="1">
      <alignment horizontal="center" vertical="center" wrapText="1"/>
      <protection/>
    </xf>
    <xf numFmtId="0" fontId="37" fillId="0" borderId="13" xfId="54" applyNumberFormat="1" applyFont="1" applyFill="1" applyBorder="1" applyAlignment="1" applyProtection="1">
      <alignment horizontal="center" vertical="center" wrapText="1"/>
      <protection/>
    </xf>
    <xf numFmtId="0" fontId="39" fillId="0" borderId="14" xfId="54" applyFont="1" applyFill="1" applyBorder="1" applyProtection="1">
      <alignment/>
      <protection/>
    </xf>
    <xf numFmtId="0" fontId="40" fillId="0" borderId="14" xfId="54" applyFont="1" applyFill="1" applyBorder="1" applyAlignment="1" applyProtection="1">
      <alignment horizontal="center"/>
      <protection/>
    </xf>
    <xf numFmtId="0" fontId="40" fillId="0" borderId="26" xfId="54" applyFont="1" applyFill="1" applyBorder="1" applyAlignment="1" applyProtection="1">
      <alignment horizontal="center"/>
      <protection/>
    </xf>
    <xf numFmtId="0" fontId="39" fillId="0" borderId="0" xfId="54" applyFont="1" applyFill="1">
      <alignment/>
      <protection/>
    </xf>
    <xf numFmtId="0" fontId="38" fillId="0" borderId="14" xfId="54" applyFont="1" applyFill="1" applyBorder="1" applyAlignment="1" applyProtection="1">
      <alignment vertical="center"/>
      <protection/>
    </xf>
    <xf numFmtId="0" fontId="38" fillId="0" borderId="14" xfId="54" applyNumberFormat="1" applyFont="1" applyFill="1" applyBorder="1" applyAlignment="1" applyProtection="1">
      <alignment vertical="center"/>
      <protection/>
    </xf>
    <xf numFmtId="0" fontId="41" fillId="0" borderId="14" xfId="54" applyFont="1" applyFill="1" applyBorder="1" applyAlignment="1" applyProtection="1">
      <alignment vertical="center"/>
      <protection/>
    </xf>
    <xf numFmtId="178" fontId="38" fillId="0" borderId="14" xfId="54" applyNumberFormat="1" applyFont="1" applyFill="1" applyBorder="1" applyAlignment="1" applyProtection="1">
      <alignment horizontal="right" vertical="center"/>
      <protection/>
    </xf>
    <xf numFmtId="176" fontId="38" fillId="0" borderId="14" xfId="54" applyNumberFormat="1" applyFont="1" applyFill="1" applyBorder="1" applyAlignment="1" applyProtection="1">
      <alignment horizontal="right" vertical="center"/>
      <protection/>
    </xf>
    <xf numFmtId="175" fontId="38" fillId="0" borderId="14" xfId="54" applyNumberFormat="1" applyFont="1" applyFill="1" applyBorder="1" applyAlignment="1" applyProtection="1">
      <alignment horizontal="center" vertical="center"/>
      <protection/>
    </xf>
    <xf numFmtId="181" fontId="38" fillId="0" borderId="14" xfId="54" applyNumberFormat="1" applyFont="1" applyFill="1" applyBorder="1" applyAlignment="1" applyProtection="1">
      <alignment horizontal="right" vertical="center"/>
      <protection/>
    </xf>
    <xf numFmtId="177" fontId="38" fillId="0" borderId="26" xfId="54" applyNumberFormat="1" applyFont="1" applyFill="1" applyBorder="1" applyAlignment="1" applyProtection="1">
      <alignment horizontal="right" vertical="center"/>
      <protection/>
    </xf>
    <xf numFmtId="0" fontId="41" fillId="0" borderId="14" xfId="54" applyFont="1" applyFill="1" applyBorder="1" applyAlignment="1" applyProtection="1">
      <alignment vertical="center" wrapText="1"/>
      <protection/>
    </xf>
    <xf numFmtId="181" fontId="38" fillId="0" borderId="18" xfId="54" applyNumberFormat="1" applyFont="1" applyFill="1" applyBorder="1" applyAlignment="1" applyProtection="1">
      <alignment horizontal="right" vertical="center"/>
      <protection/>
    </xf>
    <xf numFmtId="0" fontId="37" fillId="0" borderId="27" xfId="54" applyFont="1" applyFill="1" applyBorder="1" applyAlignment="1" applyProtection="1">
      <alignment vertical="center"/>
      <protection/>
    </xf>
    <xf numFmtId="0" fontId="37" fillId="0" borderId="23" xfId="54" applyNumberFormat="1" applyFont="1" applyFill="1" applyBorder="1" applyAlignment="1" applyProtection="1">
      <alignment vertical="center"/>
      <protection/>
    </xf>
    <xf numFmtId="0" fontId="42" fillId="0" borderId="28" xfId="54" applyFont="1" applyFill="1" applyBorder="1" applyAlignment="1" applyProtection="1">
      <alignment vertical="center" wrapText="1"/>
      <protection/>
    </xf>
    <xf numFmtId="178" fontId="37" fillId="0" borderId="23" xfId="54" applyNumberFormat="1" applyFont="1" applyFill="1" applyBorder="1" applyAlignment="1" applyProtection="1">
      <alignment horizontal="right" vertical="center"/>
      <protection/>
    </xf>
    <xf numFmtId="176" fontId="37" fillId="0" borderId="23" xfId="54" applyNumberFormat="1" applyFont="1" applyFill="1" applyBorder="1" applyAlignment="1" applyProtection="1">
      <alignment horizontal="right" vertical="center"/>
      <protection/>
    </xf>
    <xf numFmtId="181" fontId="37" fillId="0" borderId="27" xfId="54" applyNumberFormat="1" applyFont="1" applyFill="1" applyBorder="1" applyAlignment="1" applyProtection="1">
      <alignment horizontal="right" vertical="center"/>
      <protection/>
    </xf>
    <xf numFmtId="181" fontId="37" fillId="0" borderId="23" xfId="54" applyNumberFormat="1" applyFont="1" applyFill="1" applyBorder="1" applyAlignment="1" applyProtection="1">
      <alignment horizontal="right" vertical="center"/>
      <protection/>
    </xf>
    <xf numFmtId="175" fontId="37" fillId="0" borderId="14" xfId="54" applyNumberFormat="1" applyFont="1" applyFill="1" applyBorder="1" applyAlignment="1" applyProtection="1">
      <alignment horizontal="center" vertical="center"/>
      <protection/>
    </xf>
    <xf numFmtId="181" fontId="37" fillId="0" borderId="14" xfId="54" applyNumberFormat="1" applyFont="1" applyFill="1" applyBorder="1" applyAlignment="1" applyProtection="1">
      <alignment horizontal="right" vertical="center"/>
      <protection/>
    </xf>
    <xf numFmtId="181" fontId="37" fillId="0" borderId="28" xfId="54" applyNumberFormat="1" applyFont="1" applyFill="1" applyBorder="1" applyAlignment="1" applyProtection="1">
      <alignment horizontal="right" vertical="center"/>
      <protection/>
    </xf>
    <xf numFmtId="175" fontId="37" fillId="0" borderId="28" xfId="54" applyNumberFormat="1" applyFont="1" applyFill="1" applyBorder="1" applyAlignment="1" applyProtection="1">
      <alignment horizontal="center" vertical="center"/>
      <protection/>
    </xf>
    <xf numFmtId="177" fontId="38" fillId="0" borderId="29" xfId="54" applyNumberFormat="1" applyFont="1" applyFill="1" applyBorder="1" applyAlignment="1" applyProtection="1">
      <alignment horizontal="right" vertical="center"/>
      <protection/>
    </xf>
    <xf numFmtId="0" fontId="38" fillId="0" borderId="27" xfId="54" applyFont="1" applyFill="1" applyBorder="1" applyAlignment="1" applyProtection="1">
      <alignment vertical="center"/>
      <protection/>
    </xf>
    <xf numFmtId="0" fontId="38" fillId="0" borderId="23" xfId="54" applyNumberFormat="1" applyFont="1" applyFill="1" applyBorder="1" applyAlignment="1" applyProtection="1">
      <alignment vertical="center"/>
      <protection/>
    </xf>
    <xf numFmtId="0" fontId="41" fillId="0" borderId="28" xfId="54" applyFont="1" applyFill="1" applyBorder="1" applyAlignment="1" applyProtection="1">
      <alignment vertical="center"/>
      <protection/>
    </xf>
    <xf numFmtId="178" fontId="38" fillId="0" borderId="23" xfId="54" applyNumberFormat="1" applyFont="1" applyFill="1" applyBorder="1" applyAlignment="1" applyProtection="1">
      <alignment horizontal="right" vertical="center"/>
      <protection/>
    </xf>
    <xf numFmtId="176" fontId="38" fillId="0" borderId="23" xfId="54" applyNumberFormat="1" applyFont="1" applyFill="1" applyBorder="1" applyAlignment="1" applyProtection="1">
      <alignment horizontal="right" vertical="center"/>
      <protection/>
    </xf>
    <xf numFmtId="181" fontId="38" fillId="0" borderId="27" xfId="54" applyNumberFormat="1" applyFont="1" applyFill="1" applyBorder="1" applyAlignment="1" applyProtection="1">
      <alignment horizontal="right" vertical="center"/>
      <protection/>
    </xf>
    <xf numFmtId="181" fontId="38" fillId="0" borderId="23" xfId="54" applyNumberFormat="1" applyFont="1" applyFill="1" applyBorder="1" applyAlignment="1" applyProtection="1">
      <alignment horizontal="right" vertical="center"/>
      <protection/>
    </xf>
    <xf numFmtId="175" fontId="38" fillId="0" borderId="23" xfId="54" applyNumberFormat="1" applyFont="1" applyFill="1" applyBorder="1" applyAlignment="1" applyProtection="1">
      <alignment horizontal="center" vertical="center"/>
      <protection/>
    </xf>
    <xf numFmtId="181" fontId="38" fillId="0" borderId="24" xfId="54" applyNumberFormat="1" applyFont="1" applyFill="1" applyBorder="1" applyAlignment="1" applyProtection="1">
      <alignment horizontal="right" vertical="center"/>
      <protection/>
    </xf>
    <xf numFmtId="181" fontId="38" fillId="0" borderId="28" xfId="54" applyNumberFormat="1" applyFont="1" applyFill="1" applyBorder="1" applyAlignment="1" applyProtection="1">
      <alignment horizontal="right" vertical="center"/>
      <protection/>
    </xf>
    <xf numFmtId="175" fontId="38" fillId="0" borderId="28" xfId="54" applyNumberFormat="1" applyFont="1" applyFill="1" applyBorder="1" applyAlignment="1" applyProtection="1">
      <alignment horizontal="center" vertical="center"/>
      <protection/>
    </xf>
    <xf numFmtId="0" fontId="37" fillId="0" borderId="25" xfId="54" applyFont="1" applyFill="1" applyBorder="1" applyAlignment="1">
      <alignment horizontal="center" vertical="center" wrapText="1"/>
      <protection/>
    </xf>
    <xf numFmtId="0" fontId="37" fillId="0" borderId="30" xfId="54" applyFont="1" applyFill="1" applyBorder="1" applyAlignment="1">
      <alignment horizontal="center" vertical="center" wrapText="1"/>
      <protection/>
    </xf>
    <xf numFmtId="0" fontId="37" fillId="0" borderId="31" xfId="54" applyFont="1" applyFill="1" applyBorder="1" applyAlignment="1" applyProtection="1">
      <alignment horizontal="center" vertical="center" wrapText="1"/>
      <protection/>
    </xf>
    <xf numFmtId="0" fontId="37" fillId="0" borderId="32" xfId="54" applyFont="1" applyFill="1" applyBorder="1" applyAlignment="1">
      <alignment horizontal="center" vertical="center" wrapText="1"/>
      <protection/>
    </xf>
    <xf numFmtId="181" fontId="37" fillId="0" borderId="30" xfId="54" applyNumberFormat="1" applyFont="1" applyFill="1" applyBorder="1" applyAlignment="1">
      <alignment horizontal="center" vertical="center" wrapText="1"/>
      <protection/>
    </xf>
    <xf numFmtId="181" fontId="37" fillId="0" borderId="33" xfId="54" applyNumberFormat="1" applyFont="1" applyFill="1" applyBorder="1" applyAlignment="1">
      <alignment horizontal="center" vertical="center" wrapText="1"/>
      <protection/>
    </xf>
    <xf numFmtId="181" fontId="37" fillId="0" borderId="25" xfId="54" applyNumberFormat="1" applyFont="1" applyFill="1" applyBorder="1" applyAlignment="1">
      <alignment horizontal="center" vertical="center" wrapText="1"/>
      <protection/>
    </xf>
    <xf numFmtId="182" fontId="37" fillId="0" borderId="34" xfId="54" applyNumberFormat="1" applyFont="1" applyFill="1" applyBorder="1" applyAlignment="1">
      <alignment horizontal="center" vertical="center" wrapText="1"/>
      <protection/>
    </xf>
    <xf numFmtId="3" fontId="37" fillId="0" borderId="28" xfId="54" applyNumberFormat="1" applyFont="1" applyFill="1" applyBorder="1" applyAlignment="1">
      <alignment horizontal="center" vertical="center" wrapText="1"/>
      <protection/>
    </xf>
    <xf numFmtId="181" fontId="37" fillId="0" borderId="28" xfId="54" applyNumberFormat="1" applyFont="1" applyFill="1" applyBorder="1" applyAlignment="1">
      <alignment horizontal="center" vertical="center" wrapText="1"/>
      <protection/>
    </xf>
    <xf numFmtId="175" fontId="37" fillId="0" borderId="30" xfId="54" applyNumberFormat="1" applyFont="1" applyFill="1" applyBorder="1" applyAlignment="1">
      <alignment horizontal="center" vertical="center" wrapText="1"/>
      <protection/>
    </xf>
    <xf numFmtId="181" fontId="37" fillId="0" borderId="31" xfId="54" applyNumberFormat="1" applyFont="1" applyFill="1" applyBorder="1" applyAlignment="1">
      <alignment horizontal="center" vertical="center" wrapText="1"/>
      <protection/>
    </xf>
    <xf numFmtId="181" fontId="37" fillId="0" borderId="14" xfId="54" applyNumberFormat="1" applyFont="1" applyFill="1" applyBorder="1" applyAlignment="1">
      <alignment horizontal="center" vertical="center" wrapText="1"/>
      <protection/>
    </xf>
    <xf numFmtId="181" fontId="37" fillId="0" borderId="35" xfId="54" applyNumberFormat="1" applyFont="1" applyFill="1" applyBorder="1" applyAlignment="1" applyProtection="1">
      <alignment horizontal="center" vertical="center" wrapText="1"/>
      <protection/>
    </xf>
    <xf numFmtId="0" fontId="37" fillId="0" borderId="0" xfId="54" applyFont="1" applyFill="1" applyAlignment="1">
      <alignment horizontal="center" vertical="center" wrapText="1"/>
      <protection/>
    </xf>
    <xf numFmtId="181" fontId="37" fillId="0" borderId="0" xfId="54" applyNumberFormat="1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2;&#1079;%20&#1085;&#1072;%2025.0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 Нафтогаз України"/>
      <sheetName val="наш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3"/>
  <sheetViews>
    <sheetView zoomScale="85" zoomScaleNormal="85" zoomScalePageLayoutView="0" workbookViewId="0" topLeftCell="A1">
      <pane xSplit="4" ySplit="10" topLeftCell="L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N22" sqref="N22:P23"/>
    </sheetView>
  </sheetViews>
  <sheetFormatPr defaultColWidth="9.140625" defaultRowHeight="12.75"/>
  <cols>
    <col min="1" max="1" width="6.140625" style="0" customWidth="1"/>
    <col min="2" max="2" width="14.00390625" style="0" hidden="1" customWidth="1"/>
    <col min="3" max="3" width="10.8515625" style="7" hidden="1" customWidth="1"/>
    <col min="4" max="4" width="52.7109375" style="0" customWidth="1"/>
    <col min="5" max="5" width="13.00390625" style="0" hidden="1" customWidth="1"/>
    <col min="6" max="6" width="16.140625" style="0" hidden="1" customWidth="1"/>
    <col min="7" max="7" width="15.57421875" style="0" hidden="1" customWidth="1"/>
    <col min="8" max="8" width="12.28125" style="0" hidden="1" customWidth="1"/>
    <col min="9" max="9" width="15.7109375" style="0" hidden="1" customWidth="1"/>
    <col min="10" max="10" width="14.421875" style="0" hidden="1" customWidth="1"/>
    <col min="11" max="11" width="15.140625" style="0" hidden="1" customWidth="1"/>
    <col min="12" max="12" width="6.28125" style="0" customWidth="1"/>
    <col min="13" max="16" width="14.57421875" style="0" customWidth="1"/>
    <col min="17" max="17" width="6.7109375" style="0" customWidth="1"/>
    <col min="18" max="18" width="17.00390625" style="0" customWidth="1"/>
    <col min="19" max="19" width="16.140625" style="0" customWidth="1"/>
    <col min="20" max="20" width="17.140625" style="0" customWidth="1"/>
    <col min="21" max="21" width="17.00390625" style="0" customWidth="1"/>
    <col min="22" max="22" width="7.57421875" style="0" customWidth="1"/>
    <col min="23" max="23" width="15.57421875" style="0" customWidth="1"/>
    <col min="24" max="24" width="17.8515625" style="0" customWidth="1"/>
    <col min="25" max="25" width="16.7109375" style="0" customWidth="1"/>
    <col min="26" max="26" width="16.28125" style="0" customWidth="1"/>
    <col min="27" max="27" width="16.8515625" style="0" customWidth="1"/>
  </cols>
  <sheetData>
    <row r="1" ht="17.25" customHeight="1">
      <c r="A1" s="1" t="s">
        <v>14</v>
      </c>
    </row>
    <row r="2" ht="17.25" customHeight="1">
      <c r="A2" s="1" t="s">
        <v>33</v>
      </c>
    </row>
    <row r="3" spans="1:3" ht="12.75" customHeight="1">
      <c r="A3" s="2"/>
      <c r="B3" s="4"/>
      <c r="C3" s="8"/>
    </row>
    <row r="4" ht="12.75">
      <c r="A4" s="5" t="s">
        <v>63</v>
      </c>
    </row>
    <row r="5" spans="1:27" ht="45" customHeight="1">
      <c r="A5" s="37" t="s">
        <v>1</v>
      </c>
      <c r="B5" s="38" t="s">
        <v>30</v>
      </c>
      <c r="C5" s="43" t="s">
        <v>35</v>
      </c>
      <c r="D5" s="37" t="s">
        <v>2</v>
      </c>
      <c r="E5" s="41" t="s">
        <v>62</v>
      </c>
      <c r="F5" s="41"/>
      <c r="G5" s="41"/>
      <c r="H5" s="42" t="s">
        <v>61</v>
      </c>
      <c r="I5" s="42"/>
      <c r="J5" s="42"/>
      <c r="K5" s="35" t="s">
        <v>59</v>
      </c>
      <c r="L5" s="32" t="s">
        <v>32</v>
      </c>
      <c r="M5" s="32"/>
      <c r="N5" s="32" t="s">
        <v>45</v>
      </c>
      <c r="O5" s="32"/>
      <c r="P5" s="32"/>
      <c r="Q5" s="32"/>
      <c r="R5" s="32"/>
      <c r="S5" s="32" t="s">
        <v>60</v>
      </c>
      <c r="T5" s="32"/>
      <c r="U5" s="32"/>
      <c r="V5" s="32"/>
      <c r="W5" s="32"/>
      <c r="X5" s="46" t="s">
        <v>13</v>
      </c>
      <c r="Y5" s="45" t="s">
        <v>47</v>
      </c>
      <c r="Z5" s="44" t="s">
        <v>34</v>
      </c>
      <c r="AA5" s="44" t="s">
        <v>49</v>
      </c>
    </row>
    <row r="6" spans="1:27" ht="12.75" customHeight="1">
      <c r="A6" s="37"/>
      <c r="B6" s="39"/>
      <c r="C6" s="43"/>
      <c r="D6" s="37"/>
      <c r="E6" s="34" t="s">
        <v>17</v>
      </c>
      <c r="F6" s="34" t="s">
        <v>7</v>
      </c>
      <c r="G6" s="34" t="s">
        <v>0</v>
      </c>
      <c r="H6" s="33" t="s">
        <v>15</v>
      </c>
      <c r="I6" s="33" t="s">
        <v>16</v>
      </c>
      <c r="J6" s="33" t="s">
        <v>0</v>
      </c>
      <c r="K6" s="36"/>
      <c r="L6" s="32" t="s">
        <v>6</v>
      </c>
      <c r="M6" s="32" t="s">
        <v>5</v>
      </c>
      <c r="N6" s="32" t="s">
        <v>3</v>
      </c>
      <c r="O6" s="32"/>
      <c r="P6" s="32" t="s">
        <v>4</v>
      </c>
      <c r="Q6" s="32" t="s">
        <v>6</v>
      </c>
      <c r="R6" s="32" t="s">
        <v>5</v>
      </c>
      <c r="S6" s="32" t="s">
        <v>3</v>
      </c>
      <c r="T6" s="32"/>
      <c r="U6" s="32" t="s">
        <v>4</v>
      </c>
      <c r="V6" s="32" t="s">
        <v>6</v>
      </c>
      <c r="W6" s="32" t="s">
        <v>5</v>
      </c>
      <c r="X6" s="46"/>
      <c r="Y6" s="45"/>
      <c r="Z6" s="44"/>
      <c r="AA6" s="44"/>
    </row>
    <row r="7" spans="1:27" ht="12.75">
      <c r="A7" s="37"/>
      <c r="B7" s="39"/>
      <c r="C7" s="43"/>
      <c r="D7" s="37"/>
      <c r="E7" s="34"/>
      <c r="F7" s="34"/>
      <c r="G7" s="34"/>
      <c r="H7" s="33"/>
      <c r="I7" s="33"/>
      <c r="J7" s="33"/>
      <c r="K7" s="36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46"/>
      <c r="Y7" s="45"/>
      <c r="Z7" s="44"/>
      <c r="AA7" s="44"/>
    </row>
    <row r="8" spans="1:27" ht="40.5" customHeight="1">
      <c r="A8" s="37"/>
      <c r="B8" s="40"/>
      <c r="C8" s="43"/>
      <c r="D8" s="37"/>
      <c r="E8" s="34"/>
      <c r="F8" s="34"/>
      <c r="G8" s="11" t="s">
        <v>9</v>
      </c>
      <c r="H8" s="33"/>
      <c r="I8" s="33"/>
      <c r="J8" s="12" t="s">
        <v>9</v>
      </c>
      <c r="K8" s="36"/>
      <c r="L8" s="32"/>
      <c r="M8" s="32"/>
      <c r="N8" s="31" t="s">
        <v>8</v>
      </c>
      <c r="O8" s="31" t="s">
        <v>7</v>
      </c>
      <c r="P8" s="32"/>
      <c r="Q8" s="32"/>
      <c r="R8" s="32"/>
      <c r="S8" s="10" t="s">
        <v>8</v>
      </c>
      <c r="T8" s="10" t="s">
        <v>7</v>
      </c>
      <c r="U8" s="32"/>
      <c r="V8" s="32"/>
      <c r="W8" s="32"/>
      <c r="X8" s="46"/>
      <c r="Y8" s="45"/>
      <c r="Z8" s="44"/>
      <c r="AA8" s="44"/>
    </row>
    <row r="9" spans="1:27" ht="12.75" customHeight="1">
      <c r="A9" s="3"/>
      <c r="B9" s="3"/>
      <c r="C9" s="9"/>
      <c r="D9" s="3"/>
      <c r="E9" s="6" t="s">
        <v>10</v>
      </c>
      <c r="F9" s="6" t="s">
        <v>11</v>
      </c>
      <c r="G9" s="6" t="s">
        <v>11</v>
      </c>
      <c r="H9" s="6" t="s">
        <v>10</v>
      </c>
      <c r="I9" s="6" t="s">
        <v>10</v>
      </c>
      <c r="J9" s="6" t="s">
        <v>11</v>
      </c>
      <c r="K9" s="6" t="s">
        <v>11</v>
      </c>
      <c r="L9" s="6" t="s">
        <v>12</v>
      </c>
      <c r="M9" s="6" t="s">
        <v>11</v>
      </c>
      <c r="N9" s="6"/>
      <c r="O9" s="6"/>
      <c r="P9" s="6"/>
      <c r="Q9" s="6" t="s">
        <v>12</v>
      </c>
      <c r="R9" s="6" t="s">
        <v>11</v>
      </c>
      <c r="S9" s="6" t="s">
        <v>10</v>
      </c>
      <c r="T9" s="6" t="s">
        <v>11</v>
      </c>
      <c r="U9" s="6" t="s">
        <v>11</v>
      </c>
      <c r="V9" s="6" t="s">
        <v>12</v>
      </c>
      <c r="W9" s="6" t="s">
        <v>11</v>
      </c>
      <c r="X9" s="6" t="s">
        <v>11</v>
      </c>
      <c r="Y9" s="6" t="s">
        <v>48</v>
      </c>
      <c r="Z9" s="6" t="s">
        <v>48</v>
      </c>
      <c r="AA9" s="6" t="s">
        <v>48</v>
      </c>
    </row>
    <row r="10" spans="1:27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4">
        <v>23</v>
      </c>
      <c r="X10" s="14">
        <v>24</v>
      </c>
      <c r="Y10" s="14">
        <v>25</v>
      </c>
      <c r="Z10" s="14">
        <v>26</v>
      </c>
      <c r="AA10" s="14">
        <v>27</v>
      </c>
    </row>
    <row r="11" spans="1:27" ht="12.75">
      <c r="A11" s="13">
        <v>0</v>
      </c>
      <c r="B11" s="16" t="s">
        <v>50</v>
      </c>
      <c r="C11" s="16"/>
      <c r="D11" s="16"/>
      <c r="E11" s="17"/>
      <c r="F11" s="17"/>
      <c r="G11" s="17"/>
      <c r="H11" s="17"/>
      <c r="I11" s="17"/>
      <c r="J11" s="17"/>
      <c r="K11" s="18"/>
      <c r="L11" s="19"/>
      <c r="M11" s="18"/>
      <c r="N11" s="20"/>
      <c r="O11" s="17"/>
      <c r="P11" s="17"/>
      <c r="Q11" s="19"/>
      <c r="R11" s="18"/>
      <c r="S11" s="20"/>
      <c r="T11" s="17"/>
      <c r="U11" s="17"/>
      <c r="V11" s="19"/>
      <c r="W11" s="18"/>
      <c r="X11" s="18"/>
      <c r="Y11" s="21"/>
      <c r="Z11" s="19"/>
      <c r="AA11" s="18"/>
    </row>
    <row r="12" spans="1:27" ht="12.75">
      <c r="A12" s="15">
        <f aca="true" t="shared" si="0" ref="A12:A23">A11+1</f>
        <v>1</v>
      </c>
      <c r="B12" s="22" t="s">
        <v>51</v>
      </c>
      <c r="C12" s="23" t="s">
        <v>52</v>
      </c>
      <c r="D12" s="24" t="s">
        <v>53</v>
      </c>
      <c r="E12" s="25">
        <v>0</v>
      </c>
      <c r="F12" s="26">
        <v>0</v>
      </c>
      <c r="G12" s="26">
        <v>0</v>
      </c>
      <c r="H12" s="25">
        <v>0</v>
      </c>
      <c r="I12" s="27">
        <v>0</v>
      </c>
      <c r="J12" s="26">
        <v>0</v>
      </c>
      <c r="K12" s="28">
        <v>188093.85775199987</v>
      </c>
      <c r="L12" s="29" t="s">
        <v>46</v>
      </c>
      <c r="M12" s="28">
        <v>0</v>
      </c>
      <c r="N12" s="25">
        <v>0</v>
      </c>
      <c r="O12" s="26">
        <v>0</v>
      </c>
      <c r="P12" s="26">
        <v>0</v>
      </c>
      <c r="Q12" s="29" t="s">
        <v>46</v>
      </c>
      <c r="R12" s="28">
        <v>0</v>
      </c>
      <c r="S12" s="25">
        <v>0</v>
      </c>
      <c r="T12" s="26">
        <v>0</v>
      </c>
      <c r="U12" s="26">
        <v>0</v>
      </c>
      <c r="V12" s="29" t="s">
        <v>46</v>
      </c>
      <c r="W12" s="28">
        <v>0</v>
      </c>
      <c r="X12" s="28">
        <v>188093.85775199987</v>
      </c>
      <c r="Y12" s="30"/>
      <c r="Z12" s="26">
        <v>0</v>
      </c>
      <c r="AA12" s="28">
        <v>188093.857752</v>
      </c>
    </row>
    <row r="13" spans="1:27" ht="12.75">
      <c r="A13" s="15">
        <f t="shared" si="0"/>
        <v>2</v>
      </c>
      <c r="B13" s="22" t="s">
        <v>18</v>
      </c>
      <c r="C13" s="23" t="s">
        <v>36</v>
      </c>
      <c r="D13" s="24" t="s">
        <v>23</v>
      </c>
      <c r="E13" s="25">
        <v>50</v>
      </c>
      <c r="F13" s="26">
        <v>417918.6</v>
      </c>
      <c r="G13" s="26">
        <v>267551.15</v>
      </c>
      <c r="H13" s="25">
        <v>0.967741935483871</v>
      </c>
      <c r="I13" s="27">
        <v>0.967741935483871</v>
      </c>
      <c r="J13" s="26">
        <v>0</v>
      </c>
      <c r="K13" s="28">
        <v>1336792.845179997</v>
      </c>
      <c r="L13" s="29">
        <v>99.99999937413773</v>
      </c>
      <c r="M13" s="28">
        <v>0.007438400229375475</v>
      </c>
      <c r="N13" s="25">
        <v>109.625</v>
      </c>
      <c r="O13" s="26">
        <v>638637.65286</v>
      </c>
      <c r="P13" s="26">
        <v>638637.66</v>
      </c>
      <c r="Q13" s="29">
        <v>99.99999798633864</v>
      </c>
      <c r="R13" s="28">
        <v>0.012860000017099082</v>
      </c>
      <c r="S13" s="25">
        <v>24.759</v>
      </c>
      <c r="T13" s="26">
        <v>221512.137588</v>
      </c>
      <c r="U13" s="26">
        <v>221512.14</v>
      </c>
      <c r="V13" s="29">
        <v>100</v>
      </c>
      <c r="W13" s="28">
        <v>-0.0024120000016409904</v>
      </c>
      <c r="X13" s="28">
        <v>1336792.8630663971</v>
      </c>
      <c r="Y13" s="30">
        <v>-265004.95</v>
      </c>
      <c r="Z13" s="26">
        <v>0</v>
      </c>
      <c r="AA13" s="28">
        <v>1336792.8630664</v>
      </c>
    </row>
    <row r="14" spans="1:27" ht="12.75">
      <c r="A14" s="15">
        <f t="shared" si="0"/>
        <v>3</v>
      </c>
      <c r="B14" s="22" t="s">
        <v>19</v>
      </c>
      <c r="C14" s="23" t="s">
        <v>37</v>
      </c>
      <c r="D14" s="24" t="s">
        <v>24</v>
      </c>
      <c r="E14" s="25">
        <v>500</v>
      </c>
      <c r="F14" s="26">
        <v>4179186</v>
      </c>
      <c r="G14" s="26">
        <v>643321.49</v>
      </c>
      <c r="H14" s="25">
        <v>10.6451612903226</v>
      </c>
      <c r="I14" s="27">
        <v>10.6451612903226</v>
      </c>
      <c r="J14" s="26">
        <v>2831.71</v>
      </c>
      <c r="K14" s="28">
        <v>9265833.280664107</v>
      </c>
      <c r="L14" s="29">
        <v>63.48247603506635</v>
      </c>
      <c r="M14" s="28">
        <v>5814464.950591899</v>
      </c>
      <c r="N14" s="25">
        <v>1740.699</v>
      </c>
      <c r="O14" s="26">
        <v>10493537.903184</v>
      </c>
      <c r="P14" s="26">
        <v>856175.63</v>
      </c>
      <c r="Q14" s="29">
        <v>8.159075076591353</v>
      </c>
      <c r="R14" s="28">
        <v>9637362.203184</v>
      </c>
      <c r="S14" s="25">
        <v>470.056</v>
      </c>
      <c r="T14" s="26">
        <v>4205465.056992</v>
      </c>
      <c r="U14" s="26">
        <v>0</v>
      </c>
      <c r="V14" s="29">
        <v>0</v>
      </c>
      <c r="W14" s="28">
        <v>4205465.046992</v>
      </c>
      <c r="X14" s="28">
        <v>28923125.481432006</v>
      </c>
      <c r="Y14" s="30">
        <v>-0.01</v>
      </c>
      <c r="Z14" s="26">
        <v>13810132.8092887</v>
      </c>
      <c r="AA14" s="28">
        <v>28923125.4814319</v>
      </c>
    </row>
    <row r="15" spans="1:27" ht="12.75">
      <c r="A15" s="15">
        <f t="shared" si="0"/>
        <v>4</v>
      </c>
      <c r="B15" s="22" t="s">
        <v>19</v>
      </c>
      <c r="C15" s="23" t="s">
        <v>38</v>
      </c>
      <c r="D15" s="24" t="s">
        <v>26</v>
      </c>
      <c r="E15" s="25">
        <v>45</v>
      </c>
      <c r="F15" s="26">
        <v>376126.74</v>
      </c>
      <c r="G15" s="26">
        <v>485768.83</v>
      </c>
      <c r="H15" s="25">
        <v>1.29032258064516</v>
      </c>
      <c r="I15" s="27">
        <v>1.29032258064516</v>
      </c>
      <c r="J15" s="26">
        <v>0</v>
      </c>
      <c r="K15" s="28">
        <v>5366909.17303598</v>
      </c>
      <c r="L15" s="29">
        <v>100</v>
      </c>
      <c r="M15" s="28">
        <v>-0.0059828800335708365</v>
      </c>
      <c r="N15" s="25">
        <v>171.953</v>
      </c>
      <c r="O15" s="26">
        <v>1044995.978172</v>
      </c>
      <c r="P15" s="26">
        <v>1044995.98</v>
      </c>
      <c r="Q15" s="29">
        <v>99.99999921798742</v>
      </c>
      <c r="R15" s="28">
        <v>0.008172000059857965</v>
      </c>
      <c r="S15" s="25">
        <v>44.998</v>
      </c>
      <c r="T15" s="26">
        <v>402585.046536</v>
      </c>
      <c r="U15" s="26">
        <v>417585.05</v>
      </c>
      <c r="V15" s="29">
        <v>100</v>
      </c>
      <c r="W15" s="28">
        <v>-15000.003464000009</v>
      </c>
      <c r="X15" s="28">
        <v>5351909.171761099</v>
      </c>
      <c r="Y15" s="30"/>
      <c r="Z15" s="26">
        <v>0</v>
      </c>
      <c r="AA15" s="28">
        <v>5351909.17176112</v>
      </c>
    </row>
    <row r="16" spans="1:27" ht="12.75">
      <c r="A16" s="15">
        <v>5</v>
      </c>
      <c r="B16" s="22" t="s">
        <v>54</v>
      </c>
      <c r="C16" s="23" t="s">
        <v>55</v>
      </c>
      <c r="D16" s="24" t="s">
        <v>56</v>
      </c>
      <c r="E16" s="25">
        <v>0</v>
      </c>
      <c r="F16" s="26">
        <v>0</v>
      </c>
      <c r="G16" s="26">
        <v>0</v>
      </c>
      <c r="H16" s="25">
        <v>0</v>
      </c>
      <c r="I16" s="27">
        <v>0</v>
      </c>
      <c r="J16" s="26">
        <v>0</v>
      </c>
      <c r="K16" s="28">
        <v>3112031.1885760007</v>
      </c>
      <c r="L16" s="29" t="s">
        <v>46</v>
      </c>
      <c r="M16" s="28">
        <v>0</v>
      </c>
      <c r="N16" s="25">
        <v>0</v>
      </c>
      <c r="O16" s="26">
        <v>0</v>
      </c>
      <c r="P16" s="26">
        <v>0</v>
      </c>
      <c r="Q16" s="29" t="s">
        <v>46</v>
      </c>
      <c r="R16" s="28">
        <v>0</v>
      </c>
      <c r="S16" s="25">
        <v>0</v>
      </c>
      <c r="T16" s="26">
        <v>0</v>
      </c>
      <c r="U16" s="26">
        <v>0</v>
      </c>
      <c r="V16" s="29" t="s">
        <v>46</v>
      </c>
      <c r="W16" s="28">
        <v>0</v>
      </c>
      <c r="X16" s="28">
        <v>3112031.1885760007</v>
      </c>
      <c r="Y16" s="30"/>
      <c r="Z16" s="26">
        <v>0</v>
      </c>
      <c r="AA16" s="28">
        <v>3112031.188576</v>
      </c>
    </row>
    <row r="17" spans="1:27" ht="12.75">
      <c r="A17" s="15">
        <f t="shared" si="0"/>
        <v>6</v>
      </c>
      <c r="B17" s="22" t="s">
        <v>54</v>
      </c>
      <c r="C17" s="23" t="s">
        <v>57</v>
      </c>
      <c r="D17" s="24" t="s">
        <v>58</v>
      </c>
      <c r="E17" s="25">
        <v>0</v>
      </c>
      <c r="F17" s="26">
        <v>0</v>
      </c>
      <c r="G17" s="26">
        <v>0</v>
      </c>
      <c r="H17" s="25">
        <v>0</v>
      </c>
      <c r="I17" s="27">
        <v>0</v>
      </c>
      <c r="J17" s="26">
        <v>0</v>
      </c>
      <c r="K17" s="28">
        <v>27008115.173600003</v>
      </c>
      <c r="L17" s="29" t="s">
        <v>46</v>
      </c>
      <c r="M17" s="28">
        <v>0</v>
      </c>
      <c r="N17" s="25">
        <v>0</v>
      </c>
      <c r="O17" s="26">
        <v>0</v>
      </c>
      <c r="P17" s="26">
        <v>0</v>
      </c>
      <c r="Q17" s="29" t="s">
        <v>46</v>
      </c>
      <c r="R17" s="28">
        <v>0</v>
      </c>
      <c r="S17" s="25">
        <v>0</v>
      </c>
      <c r="T17" s="26">
        <v>0</v>
      </c>
      <c r="U17" s="26">
        <v>0</v>
      </c>
      <c r="V17" s="29" t="s">
        <v>46</v>
      </c>
      <c r="W17" s="28">
        <v>0</v>
      </c>
      <c r="X17" s="28">
        <v>27008115.173600003</v>
      </c>
      <c r="Y17" s="30"/>
      <c r="Z17" s="26">
        <v>8462940.00624</v>
      </c>
      <c r="AA17" s="28">
        <v>27008115.1736</v>
      </c>
    </row>
    <row r="18" spans="1:27" ht="12.75">
      <c r="A18" s="15">
        <f t="shared" si="0"/>
        <v>7</v>
      </c>
      <c r="B18" s="22" t="s">
        <v>27</v>
      </c>
      <c r="C18" s="23" t="s">
        <v>39</v>
      </c>
      <c r="D18" s="24" t="s">
        <v>25</v>
      </c>
      <c r="E18" s="25">
        <v>0</v>
      </c>
      <c r="F18" s="26">
        <v>0</v>
      </c>
      <c r="G18" s="26">
        <v>0</v>
      </c>
      <c r="H18" s="25">
        <v>0</v>
      </c>
      <c r="I18" s="27">
        <v>0</v>
      </c>
      <c r="J18" s="26">
        <v>0</v>
      </c>
      <c r="K18" s="28">
        <v>3672623.197831965</v>
      </c>
      <c r="L18" s="29">
        <v>24.76054818877855</v>
      </c>
      <c r="M18" s="28">
        <v>4411531.27216144</v>
      </c>
      <c r="N18" s="25">
        <v>339.093</v>
      </c>
      <c r="O18" s="26">
        <v>1802260.803456</v>
      </c>
      <c r="P18" s="26">
        <v>278032.29</v>
      </c>
      <c r="Q18" s="29">
        <v>15.308773596672873</v>
      </c>
      <c r="R18" s="28">
        <v>1538130.763456</v>
      </c>
      <c r="S18" s="25">
        <v>0</v>
      </c>
      <c r="T18" s="26">
        <v>0</v>
      </c>
      <c r="U18" s="26">
        <v>0</v>
      </c>
      <c r="V18" s="29" t="s">
        <v>46</v>
      </c>
      <c r="W18" s="28">
        <v>0</v>
      </c>
      <c r="X18" s="28">
        <v>9622285.233449405</v>
      </c>
      <c r="Y18" s="30"/>
      <c r="Z18" s="26">
        <v>3502134.876104487</v>
      </c>
      <c r="AA18" s="28">
        <v>9622285.23344944</v>
      </c>
    </row>
    <row r="19" spans="1:27" ht="12.75">
      <c r="A19" s="15">
        <v>8</v>
      </c>
      <c r="B19" s="22" t="s">
        <v>20</v>
      </c>
      <c r="C19" s="23" t="s">
        <v>40</v>
      </c>
      <c r="D19" s="24" t="s">
        <v>29</v>
      </c>
      <c r="E19" s="25">
        <v>0</v>
      </c>
      <c r="F19" s="26">
        <v>0</v>
      </c>
      <c r="G19" s="26">
        <v>0</v>
      </c>
      <c r="H19" s="25">
        <v>0</v>
      </c>
      <c r="I19" s="27">
        <v>0</v>
      </c>
      <c r="J19" s="26">
        <v>0</v>
      </c>
      <c r="K19" s="28">
        <v>-0.0076920000719837844</v>
      </c>
      <c r="L19" s="29">
        <v>72.98641363050062</v>
      </c>
      <c r="M19" s="28">
        <v>106117.91967232001</v>
      </c>
      <c r="N19" s="25">
        <v>25.03</v>
      </c>
      <c r="O19" s="26">
        <v>127171.06656</v>
      </c>
      <c r="P19" s="26">
        <v>0</v>
      </c>
      <c r="Q19" s="29">
        <v>0</v>
      </c>
      <c r="R19" s="28">
        <v>127171.06656</v>
      </c>
      <c r="S19" s="25">
        <v>0</v>
      </c>
      <c r="T19" s="26">
        <v>0</v>
      </c>
      <c r="U19" s="26">
        <v>0</v>
      </c>
      <c r="V19" s="29" t="s">
        <v>46</v>
      </c>
      <c r="W19" s="28">
        <v>0</v>
      </c>
      <c r="X19" s="28">
        <v>233288.97854031995</v>
      </c>
      <c r="Y19" s="30"/>
      <c r="Z19" s="26">
        <v>111684.90268628787</v>
      </c>
      <c r="AA19" s="28">
        <v>233288.97854032</v>
      </c>
    </row>
    <row r="20" spans="1:27" ht="12.75">
      <c r="A20" s="15">
        <v>9</v>
      </c>
      <c r="B20" s="22" t="s">
        <v>20</v>
      </c>
      <c r="C20" s="23" t="s">
        <v>41</v>
      </c>
      <c r="D20" s="24" t="s">
        <v>28</v>
      </c>
      <c r="E20" s="25">
        <v>105.2</v>
      </c>
      <c r="F20" s="26">
        <v>879300.7344</v>
      </c>
      <c r="G20" s="26">
        <v>76000</v>
      </c>
      <c r="H20" s="25">
        <v>2.58709677419355</v>
      </c>
      <c r="I20" s="27">
        <v>2.58709677419355</v>
      </c>
      <c r="J20" s="26">
        <v>0</v>
      </c>
      <c r="K20" s="28">
        <v>575125.0880040027</v>
      </c>
      <c r="L20" s="29">
        <v>100</v>
      </c>
      <c r="M20" s="28">
        <v>-0.020775799956197716</v>
      </c>
      <c r="N20" s="25">
        <v>545.562</v>
      </c>
      <c r="O20" s="26">
        <v>3117250.820292</v>
      </c>
      <c r="P20" s="26">
        <v>864845.09</v>
      </c>
      <c r="Q20" s="29">
        <v>27.743840143419064</v>
      </c>
      <c r="R20" s="28">
        <v>2252405.7502920004</v>
      </c>
      <c r="S20" s="25">
        <v>123.636</v>
      </c>
      <c r="T20" s="26">
        <v>1106138.157552</v>
      </c>
      <c r="U20" s="26">
        <v>0</v>
      </c>
      <c r="V20" s="29">
        <v>0</v>
      </c>
      <c r="W20" s="28">
        <v>1106138.167552</v>
      </c>
      <c r="X20" s="28">
        <v>3933668.985072203</v>
      </c>
      <c r="Y20" s="30"/>
      <c r="Z20" s="26">
        <v>301718.4715649839</v>
      </c>
      <c r="AA20" s="28">
        <v>3933668.9850722</v>
      </c>
    </row>
    <row r="21" spans="1:27" ht="12.75">
      <c r="A21" s="15">
        <f t="shared" si="0"/>
        <v>10</v>
      </c>
      <c r="B21" s="22" t="s">
        <v>20</v>
      </c>
      <c r="C21" s="23" t="s">
        <v>42</v>
      </c>
      <c r="D21" s="24" t="s">
        <v>31</v>
      </c>
      <c r="E21" s="25">
        <v>8300</v>
      </c>
      <c r="F21" s="26">
        <v>69374487.6</v>
      </c>
      <c r="G21" s="26">
        <v>35438047.08</v>
      </c>
      <c r="H21" s="25">
        <v>230.645161290323</v>
      </c>
      <c r="I21" s="27">
        <v>230.645161290323</v>
      </c>
      <c r="J21" s="26">
        <v>3687493.76</v>
      </c>
      <c r="K21" s="28">
        <v>72647666.92707121</v>
      </c>
      <c r="L21" s="29">
        <v>61.56178494121456</v>
      </c>
      <c r="M21" s="28">
        <v>88010557.09292302</v>
      </c>
      <c r="N21" s="25">
        <v>35489.255</v>
      </c>
      <c r="O21" s="26">
        <v>207284692.20474</v>
      </c>
      <c r="P21" s="26">
        <v>172795536</v>
      </c>
      <c r="Q21" s="29">
        <v>83.36145527861248</v>
      </c>
      <c r="R21" s="28">
        <v>34489156.21473998</v>
      </c>
      <c r="S21" s="25">
        <v>9379.048</v>
      </c>
      <c r="T21" s="26">
        <v>83911828.871136</v>
      </c>
      <c r="U21" s="26">
        <v>5816167.65</v>
      </c>
      <c r="V21" s="29">
        <v>6.931284571982902</v>
      </c>
      <c r="W21" s="28">
        <v>78095661.24113598</v>
      </c>
      <c r="X21" s="28">
        <v>273243041.4758702</v>
      </c>
      <c r="Y21" s="30"/>
      <c r="Z21" s="26">
        <v>0</v>
      </c>
      <c r="AA21" s="28">
        <v>838813747.524122</v>
      </c>
    </row>
    <row r="22" spans="1:27" ht="12.75">
      <c r="A22" s="15">
        <v>11</v>
      </c>
      <c r="B22" s="22" t="s">
        <v>20</v>
      </c>
      <c r="C22" s="23" t="s">
        <v>43</v>
      </c>
      <c r="D22" s="24" t="s">
        <v>21</v>
      </c>
      <c r="E22" s="25">
        <v>432.4</v>
      </c>
      <c r="F22" s="26">
        <v>3614160.0528</v>
      </c>
      <c r="G22" s="26">
        <v>2632568.15</v>
      </c>
      <c r="H22" s="25">
        <v>9.66451612903226</v>
      </c>
      <c r="I22" s="27">
        <v>9.66451612903226</v>
      </c>
      <c r="J22" s="26">
        <v>0</v>
      </c>
      <c r="K22" s="28">
        <v>100276.9969921951</v>
      </c>
      <c r="L22" s="29">
        <v>100</v>
      </c>
      <c r="M22" s="28">
        <v>-0.026370199471784872</v>
      </c>
      <c r="N22" s="25">
        <v>2085.345</v>
      </c>
      <c r="O22" s="26">
        <v>12287096.231412</v>
      </c>
      <c r="P22" s="26">
        <v>3476944.3</v>
      </c>
      <c r="Q22" s="29">
        <v>28.297526400999296</v>
      </c>
      <c r="R22" s="28">
        <v>8810151.931412</v>
      </c>
      <c r="S22" s="25">
        <v>535.204</v>
      </c>
      <c r="T22" s="26">
        <v>4788326.753328</v>
      </c>
      <c r="U22" s="26">
        <v>1226185.16</v>
      </c>
      <c r="V22" s="29">
        <v>25.60780045237665</v>
      </c>
      <c r="W22" s="28">
        <v>3562141.593328</v>
      </c>
      <c r="X22" s="28">
        <v>12472570.495361997</v>
      </c>
      <c r="Y22" s="30"/>
      <c r="Z22" s="26">
        <v>1673641.530825583</v>
      </c>
      <c r="AA22" s="28">
        <v>12472570.4953618</v>
      </c>
    </row>
    <row r="23" spans="1:27" ht="12.75">
      <c r="A23" s="15">
        <f t="shared" si="0"/>
        <v>12</v>
      </c>
      <c r="B23" s="22" t="s">
        <v>20</v>
      </c>
      <c r="C23" s="23" t="s">
        <v>44</v>
      </c>
      <c r="D23" s="24" t="s">
        <v>22</v>
      </c>
      <c r="E23" s="25">
        <v>6411</v>
      </c>
      <c r="F23" s="26">
        <v>53585522.892</v>
      </c>
      <c r="G23" s="26">
        <v>31253910.09</v>
      </c>
      <c r="H23" s="25">
        <v>176.774193548387</v>
      </c>
      <c r="I23" s="27">
        <v>176.774193548387</v>
      </c>
      <c r="J23" s="26">
        <v>908637.03</v>
      </c>
      <c r="K23" s="28">
        <v>13134922.114982668</v>
      </c>
      <c r="L23" s="29">
        <v>100</v>
      </c>
      <c r="M23" s="28">
        <v>-0.003402013778686097</v>
      </c>
      <c r="N23" s="25">
        <v>29008.292</v>
      </c>
      <c r="O23" s="26">
        <v>169421347.7445</v>
      </c>
      <c r="P23" s="26">
        <v>58495110.64</v>
      </c>
      <c r="Q23" s="29">
        <v>34.52641088162491</v>
      </c>
      <c r="R23" s="28">
        <v>110926237.09450002</v>
      </c>
      <c r="S23" s="25">
        <v>7527.55183</v>
      </c>
      <c r="T23" s="26">
        <v>67346988.8391196</v>
      </c>
      <c r="U23" s="26">
        <v>864694.49</v>
      </c>
      <c r="V23" s="29">
        <v>1.2839393488929502</v>
      </c>
      <c r="W23" s="28">
        <v>66482294.349119596</v>
      </c>
      <c r="X23" s="28">
        <v>190543453.55520028</v>
      </c>
      <c r="Y23" s="30">
        <v>-115262.76</v>
      </c>
      <c r="Z23" s="26">
        <v>38916023.93267768</v>
      </c>
      <c r="AA23" s="28">
        <v>190543453.555197</v>
      </c>
    </row>
  </sheetData>
  <sheetProtection/>
  <mergeCells count="30">
    <mergeCell ref="N6:O7"/>
    <mergeCell ref="P6:P8"/>
    <mergeCell ref="AA5:AA8"/>
    <mergeCell ref="Y5:Y8"/>
    <mergeCell ref="Z5:Z8"/>
    <mergeCell ref="S5:W5"/>
    <mergeCell ref="Q6:Q8"/>
    <mergeCell ref="W6:W8"/>
    <mergeCell ref="X5:X8"/>
    <mergeCell ref="V6:V8"/>
    <mergeCell ref="U6:U8"/>
    <mergeCell ref="S6:T7"/>
    <mergeCell ref="C5:C8"/>
    <mergeCell ref="L5:M5"/>
    <mergeCell ref="M6:M8"/>
    <mergeCell ref="E6:E8"/>
    <mergeCell ref="F6:F8"/>
    <mergeCell ref="I6:I8"/>
    <mergeCell ref="R6:R8"/>
    <mergeCell ref="H6:H8"/>
    <mergeCell ref="L6:L8"/>
    <mergeCell ref="N5:R5"/>
    <mergeCell ref="J6:J7"/>
    <mergeCell ref="G6:G7"/>
    <mergeCell ref="K5:K8"/>
    <mergeCell ref="A5:A8"/>
    <mergeCell ref="B5:B8"/>
    <mergeCell ref="D5:D8"/>
    <mergeCell ref="E5:G5"/>
    <mergeCell ref="H5:J5"/>
  </mergeCells>
  <printOptions/>
  <pageMargins left="0" right="0" top="0.7480314960629921" bottom="0.7480314960629921" header="0.31496062992125984" footer="0.31496062992125984"/>
  <pageSetup fitToHeight="0" fitToWidth="2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V25"/>
  <sheetViews>
    <sheetView tabSelected="1" view="pageBreakPreview" zoomScale="53" zoomScaleNormal="82" zoomScaleSheetLayoutView="53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C19" sqref="AC19:AE20"/>
    </sheetView>
  </sheetViews>
  <sheetFormatPr defaultColWidth="9.140625" defaultRowHeight="12.75"/>
  <cols>
    <col min="1" max="1" width="4.140625" style="64" customWidth="1"/>
    <col min="2" max="2" width="10.57421875" style="64" hidden="1" customWidth="1"/>
    <col min="3" max="3" width="11.7109375" style="64" hidden="1" customWidth="1"/>
    <col min="4" max="4" width="40.57421875" style="64" customWidth="1"/>
    <col min="5" max="8" width="15.00390625" style="64" hidden="1" customWidth="1"/>
    <col min="9" max="12" width="14.57421875" style="64" hidden="1" customWidth="1"/>
    <col min="13" max="13" width="14.8515625" style="64" hidden="1" customWidth="1"/>
    <col min="14" max="14" width="18.00390625" style="64" hidden="1" customWidth="1"/>
    <col min="15" max="15" width="18.28125" style="64" hidden="1" customWidth="1"/>
    <col min="16" max="16" width="17.00390625" style="64" hidden="1" customWidth="1"/>
    <col min="17" max="17" width="15.7109375" style="64" hidden="1" customWidth="1"/>
    <col min="18" max="18" width="13.421875" style="64" hidden="1" customWidth="1"/>
    <col min="19" max="19" width="13.8515625" style="64" hidden="1" customWidth="1"/>
    <col min="20" max="20" width="20.28125" style="64" hidden="1" customWidth="1"/>
    <col min="21" max="21" width="12.140625" style="64" customWidth="1"/>
    <col min="22" max="22" width="17.7109375" style="64" hidden="1" customWidth="1"/>
    <col min="23" max="23" width="12.28125" style="64" hidden="1" customWidth="1"/>
    <col min="24" max="24" width="19.28125" style="64" hidden="1" customWidth="1"/>
    <col min="25" max="25" width="19.421875" style="64" hidden="1" customWidth="1"/>
    <col min="26" max="26" width="15.7109375" style="64" hidden="1" customWidth="1"/>
    <col min="27" max="27" width="6.8515625" style="64" hidden="1" customWidth="1"/>
    <col min="28" max="28" width="20.8515625" style="64" customWidth="1"/>
    <col min="29" max="29" width="12.28125" style="64" customWidth="1"/>
    <col min="30" max="30" width="19.28125" style="64" customWidth="1"/>
    <col min="31" max="31" width="19.421875" style="64" customWidth="1"/>
    <col min="32" max="32" width="15.7109375" style="64" hidden="1" customWidth="1"/>
    <col min="33" max="33" width="6.00390625" style="64" customWidth="1"/>
    <col min="34" max="34" width="20.8515625" style="64" customWidth="1"/>
    <col min="35" max="35" width="12.28125" style="64" customWidth="1"/>
    <col min="36" max="36" width="19.28125" style="64" customWidth="1"/>
    <col min="37" max="37" width="19.421875" style="64" customWidth="1"/>
    <col min="38" max="38" width="15.7109375" style="64" hidden="1" customWidth="1"/>
    <col min="39" max="39" width="7.57421875" style="64" customWidth="1"/>
    <col min="40" max="40" width="20.8515625" style="64" customWidth="1"/>
    <col min="41" max="41" width="21.421875" style="64" customWidth="1"/>
    <col min="42" max="42" width="20.7109375" style="64" hidden="1" customWidth="1"/>
    <col min="43" max="43" width="20.7109375" style="64" customWidth="1"/>
    <col min="44" max="44" width="19.00390625" style="64" customWidth="1"/>
    <col min="45" max="45" width="22.421875" style="64" customWidth="1"/>
    <col min="46" max="46" width="18.57421875" style="64" hidden="1" customWidth="1"/>
    <col min="47" max="16384" width="9.140625" style="64" customWidth="1"/>
  </cols>
  <sheetData>
    <row r="1" s="48" customFormat="1" ht="26.25" customHeight="1">
      <c r="A1" s="47" t="s">
        <v>14</v>
      </c>
    </row>
    <row r="2" s="48" customFormat="1" ht="27" customHeight="1">
      <c r="A2" s="47" t="s">
        <v>64</v>
      </c>
    </row>
    <row r="3" spans="1:3" s="48" customFormat="1" ht="12.75" customHeight="1">
      <c r="A3" s="49"/>
      <c r="B3" s="50"/>
      <c r="C3" s="50"/>
    </row>
    <row r="4" s="48" customFormat="1" ht="21" thickBot="1">
      <c r="A4" s="51" t="s">
        <v>63</v>
      </c>
    </row>
    <row r="5" spans="1:46" ht="45" customHeight="1" thickBot="1">
      <c r="A5" s="52" t="s">
        <v>1</v>
      </c>
      <c r="B5" s="52" t="s">
        <v>65</v>
      </c>
      <c r="C5" s="52" t="s">
        <v>30</v>
      </c>
      <c r="D5" s="52" t="s">
        <v>2</v>
      </c>
      <c r="E5" s="53" t="s">
        <v>66</v>
      </c>
      <c r="F5" s="53"/>
      <c r="G5" s="53"/>
      <c r="H5" s="53"/>
      <c r="I5" s="53" t="s">
        <v>67</v>
      </c>
      <c r="J5" s="53"/>
      <c r="K5" s="53"/>
      <c r="L5" s="53"/>
      <c r="M5" s="54" t="s">
        <v>68</v>
      </c>
      <c r="N5" s="55"/>
      <c r="O5" s="55"/>
      <c r="P5" s="55"/>
      <c r="Q5" s="55"/>
      <c r="R5" s="55"/>
      <c r="S5" s="55"/>
      <c r="T5" s="56" t="s">
        <v>59</v>
      </c>
      <c r="U5" s="57" t="s">
        <v>32</v>
      </c>
      <c r="V5" s="58"/>
      <c r="W5" s="58"/>
      <c r="X5" s="58"/>
      <c r="Y5" s="58"/>
      <c r="Z5" s="58"/>
      <c r="AA5" s="58"/>
      <c r="AB5" s="59"/>
      <c r="AC5" s="52" t="s">
        <v>45</v>
      </c>
      <c r="AD5" s="52"/>
      <c r="AE5" s="52"/>
      <c r="AF5" s="52"/>
      <c r="AG5" s="52"/>
      <c r="AH5" s="52"/>
      <c r="AI5" s="52" t="s">
        <v>60</v>
      </c>
      <c r="AJ5" s="52"/>
      <c r="AK5" s="52"/>
      <c r="AL5" s="52"/>
      <c r="AM5" s="52"/>
      <c r="AN5" s="52"/>
      <c r="AO5" s="60" t="s">
        <v>13</v>
      </c>
      <c r="AP5" s="61" t="s">
        <v>69</v>
      </c>
      <c r="AQ5" s="61" t="s">
        <v>47</v>
      </c>
      <c r="AR5" s="61" t="s">
        <v>34</v>
      </c>
      <c r="AS5" s="62" t="s">
        <v>49</v>
      </c>
      <c r="AT5" s="63" t="s">
        <v>70</v>
      </c>
    </row>
    <row r="6" spans="1:46" ht="12.75" customHeight="1" thickBot="1">
      <c r="A6" s="52"/>
      <c r="B6" s="52"/>
      <c r="C6" s="52"/>
      <c r="D6" s="52"/>
      <c r="E6" s="52" t="s">
        <v>17</v>
      </c>
      <c r="F6" s="52" t="s">
        <v>7</v>
      </c>
      <c r="G6" s="52" t="s">
        <v>0</v>
      </c>
      <c r="H6" s="52"/>
      <c r="I6" s="52" t="s">
        <v>15</v>
      </c>
      <c r="J6" s="52" t="s">
        <v>16</v>
      </c>
      <c r="K6" s="52" t="s">
        <v>0</v>
      </c>
      <c r="L6" s="52"/>
      <c r="M6" s="52" t="s">
        <v>3</v>
      </c>
      <c r="N6" s="52"/>
      <c r="O6" s="52" t="s">
        <v>4</v>
      </c>
      <c r="P6" s="52" t="s">
        <v>71</v>
      </c>
      <c r="Q6" s="52"/>
      <c r="R6" s="52"/>
      <c r="S6" s="52" t="s">
        <v>72</v>
      </c>
      <c r="T6" s="65"/>
      <c r="U6" s="52" t="s">
        <v>6</v>
      </c>
      <c r="V6" s="52" t="s">
        <v>5</v>
      </c>
      <c r="W6" s="52" t="s">
        <v>3</v>
      </c>
      <c r="X6" s="52"/>
      <c r="Y6" s="52" t="s">
        <v>4</v>
      </c>
      <c r="Z6" s="52" t="s">
        <v>71</v>
      </c>
      <c r="AA6" s="52" t="s">
        <v>6</v>
      </c>
      <c r="AB6" s="52" t="s">
        <v>5</v>
      </c>
      <c r="AC6" s="52" t="s">
        <v>3</v>
      </c>
      <c r="AD6" s="52"/>
      <c r="AE6" s="52" t="s">
        <v>4</v>
      </c>
      <c r="AF6" s="52" t="s">
        <v>71</v>
      </c>
      <c r="AG6" s="52" t="s">
        <v>6</v>
      </c>
      <c r="AH6" s="52" t="s">
        <v>5</v>
      </c>
      <c r="AI6" s="52" t="s">
        <v>3</v>
      </c>
      <c r="AJ6" s="52"/>
      <c r="AK6" s="52" t="s">
        <v>4</v>
      </c>
      <c r="AL6" s="52" t="s">
        <v>71</v>
      </c>
      <c r="AM6" s="52" t="s">
        <v>6</v>
      </c>
      <c r="AN6" s="52" t="s">
        <v>5</v>
      </c>
      <c r="AO6" s="66"/>
      <c r="AP6" s="67"/>
      <c r="AQ6" s="67"/>
      <c r="AR6" s="67"/>
      <c r="AS6" s="68"/>
      <c r="AT6" s="69"/>
    </row>
    <row r="7" spans="1:46" ht="27" customHeight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65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6"/>
      <c r="AP7" s="67"/>
      <c r="AQ7" s="67"/>
      <c r="AR7" s="67"/>
      <c r="AS7" s="68"/>
      <c r="AT7" s="69"/>
    </row>
    <row r="8" spans="1:46" ht="146.25" customHeight="1" thickBot="1">
      <c r="A8" s="52"/>
      <c r="B8" s="52"/>
      <c r="C8" s="52"/>
      <c r="D8" s="52"/>
      <c r="E8" s="52"/>
      <c r="F8" s="52"/>
      <c r="G8" s="70" t="s">
        <v>9</v>
      </c>
      <c r="H8" s="71" t="s">
        <v>73</v>
      </c>
      <c r="I8" s="52"/>
      <c r="J8" s="52"/>
      <c r="K8" s="70" t="s">
        <v>9</v>
      </c>
      <c r="L8" s="71" t="s">
        <v>73</v>
      </c>
      <c r="M8" s="71" t="s">
        <v>8</v>
      </c>
      <c r="N8" s="71" t="s">
        <v>7</v>
      </c>
      <c r="O8" s="52"/>
      <c r="P8" s="71" t="s">
        <v>74</v>
      </c>
      <c r="Q8" s="71" t="s">
        <v>75</v>
      </c>
      <c r="R8" s="71" t="s">
        <v>76</v>
      </c>
      <c r="S8" s="52"/>
      <c r="T8" s="72"/>
      <c r="U8" s="52"/>
      <c r="V8" s="52"/>
      <c r="W8" s="71" t="s">
        <v>8</v>
      </c>
      <c r="X8" s="71" t="s">
        <v>7</v>
      </c>
      <c r="Y8" s="52"/>
      <c r="Z8" s="71" t="s">
        <v>75</v>
      </c>
      <c r="AA8" s="52"/>
      <c r="AB8" s="52"/>
      <c r="AC8" s="71" t="s">
        <v>8</v>
      </c>
      <c r="AD8" s="71" t="s">
        <v>7</v>
      </c>
      <c r="AE8" s="52"/>
      <c r="AF8" s="71" t="s">
        <v>75</v>
      </c>
      <c r="AG8" s="52"/>
      <c r="AH8" s="52"/>
      <c r="AI8" s="71" t="s">
        <v>8</v>
      </c>
      <c r="AJ8" s="71" t="s">
        <v>7</v>
      </c>
      <c r="AK8" s="52"/>
      <c r="AL8" s="71" t="s">
        <v>75</v>
      </c>
      <c r="AM8" s="52"/>
      <c r="AN8" s="52"/>
      <c r="AO8" s="73"/>
      <c r="AP8" s="74"/>
      <c r="AQ8" s="74"/>
      <c r="AR8" s="74"/>
      <c r="AS8" s="75"/>
      <c r="AT8" s="76"/>
    </row>
    <row r="9" spans="1:46" s="80" customFormat="1" ht="18" customHeight="1" thickBot="1">
      <c r="A9" s="77"/>
      <c r="B9" s="77"/>
      <c r="C9" s="77"/>
      <c r="D9" s="77"/>
      <c r="E9" s="78" t="s">
        <v>10</v>
      </c>
      <c r="F9" s="78" t="s">
        <v>11</v>
      </c>
      <c r="G9" s="78" t="s">
        <v>11</v>
      </c>
      <c r="H9" s="78" t="s">
        <v>11</v>
      </c>
      <c r="I9" s="78" t="s">
        <v>10</v>
      </c>
      <c r="J9" s="78" t="s">
        <v>10</v>
      </c>
      <c r="K9" s="78" t="s">
        <v>11</v>
      </c>
      <c r="L9" s="78" t="s">
        <v>11</v>
      </c>
      <c r="M9" s="78" t="s">
        <v>10</v>
      </c>
      <c r="N9" s="78" t="s">
        <v>11</v>
      </c>
      <c r="O9" s="78" t="s">
        <v>11</v>
      </c>
      <c r="P9" s="78" t="s">
        <v>11</v>
      </c>
      <c r="Q9" s="78" t="s">
        <v>11</v>
      </c>
      <c r="R9" s="78" t="s">
        <v>11</v>
      </c>
      <c r="S9" s="78" t="s">
        <v>11</v>
      </c>
      <c r="T9" s="78" t="s">
        <v>48</v>
      </c>
      <c r="U9" s="78" t="s">
        <v>12</v>
      </c>
      <c r="V9" s="78" t="s">
        <v>11</v>
      </c>
      <c r="W9" s="78" t="s">
        <v>10</v>
      </c>
      <c r="X9" s="78" t="s">
        <v>11</v>
      </c>
      <c r="Y9" s="78" t="s">
        <v>11</v>
      </c>
      <c r="Z9" s="78" t="s">
        <v>11</v>
      </c>
      <c r="AA9" s="78" t="s">
        <v>12</v>
      </c>
      <c r="AB9" s="78" t="s">
        <v>11</v>
      </c>
      <c r="AC9" s="78" t="s">
        <v>10</v>
      </c>
      <c r="AD9" s="78" t="s">
        <v>11</v>
      </c>
      <c r="AE9" s="78" t="s">
        <v>11</v>
      </c>
      <c r="AF9" s="78" t="s">
        <v>11</v>
      </c>
      <c r="AG9" s="78" t="s">
        <v>12</v>
      </c>
      <c r="AH9" s="78" t="s">
        <v>11</v>
      </c>
      <c r="AI9" s="78" t="s">
        <v>10</v>
      </c>
      <c r="AJ9" s="78" t="s">
        <v>11</v>
      </c>
      <c r="AK9" s="78" t="s">
        <v>11</v>
      </c>
      <c r="AL9" s="78" t="s">
        <v>11</v>
      </c>
      <c r="AM9" s="78" t="s">
        <v>12</v>
      </c>
      <c r="AN9" s="78" t="s">
        <v>11</v>
      </c>
      <c r="AO9" s="78" t="s">
        <v>11</v>
      </c>
      <c r="AP9" s="78" t="s">
        <v>11</v>
      </c>
      <c r="AQ9" s="78" t="s">
        <v>11</v>
      </c>
      <c r="AR9" s="78" t="s">
        <v>11</v>
      </c>
      <c r="AS9" s="78" t="s">
        <v>11</v>
      </c>
      <c r="AT9" s="79" t="s">
        <v>11</v>
      </c>
    </row>
    <row r="10" spans="1:46" ht="30.75" customHeight="1" thickBot="1">
      <c r="A10" s="81">
        <v>1</v>
      </c>
      <c r="B10" s="82" t="s">
        <v>77</v>
      </c>
      <c r="C10" s="82" t="s">
        <v>51</v>
      </c>
      <c r="D10" s="83" t="s">
        <v>53</v>
      </c>
      <c r="E10" s="84">
        <v>0</v>
      </c>
      <c r="F10" s="85">
        <v>0</v>
      </c>
      <c r="G10" s="85">
        <v>0</v>
      </c>
      <c r="H10" s="85">
        <v>0</v>
      </c>
      <c r="I10" s="84"/>
      <c r="J10" s="84">
        <v>0</v>
      </c>
      <c r="K10" s="85">
        <v>0</v>
      </c>
      <c r="L10" s="85">
        <v>0</v>
      </c>
      <c r="M10" s="84"/>
      <c r="N10" s="85"/>
      <c r="O10" s="85"/>
      <c r="P10" s="85"/>
      <c r="Q10" s="85"/>
      <c r="R10" s="85"/>
      <c r="S10" s="85"/>
      <c r="T10" s="85">
        <v>188093.85775199987</v>
      </c>
      <c r="U10" s="86">
        <v>0</v>
      </c>
      <c r="V10" s="87">
        <v>0</v>
      </c>
      <c r="W10" s="87">
        <v>0</v>
      </c>
      <c r="X10" s="87">
        <v>0</v>
      </c>
      <c r="Y10" s="87">
        <v>0</v>
      </c>
      <c r="Z10" s="85"/>
      <c r="AA10" s="86">
        <v>0</v>
      </c>
      <c r="AB10" s="87">
        <v>0</v>
      </c>
      <c r="AC10" s="87">
        <v>0</v>
      </c>
      <c r="AD10" s="87">
        <v>0</v>
      </c>
      <c r="AE10" s="87">
        <v>0</v>
      </c>
      <c r="AF10" s="85"/>
      <c r="AG10" s="86">
        <v>0</v>
      </c>
      <c r="AH10" s="87">
        <v>0</v>
      </c>
      <c r="AI10" s="87"/>
      <c r="AJ10" s="87"/>
      <c r="AK10" s="87"/>
      <c r="AL10" s="85"/>
      <c r="AM10" s="86">
        <v>0</v>
      </c>
      <c r="AN10" s="87">
        <v>0</v>
      </c>
      <c r="AO10" s="87">
        <v>188093.85775199987</v>
      </c>
      <c r="AP10" s="87"/>
      <c r="AQ10" s="87"/>
      <c r="AR10" s="87">
        <v>0</v>
      </c>
      <c r="AS10" s="87">
        <v>188093.857752</v>
      </c>
      <c r="AT10" s="88"/>
    </row>
    <row r="11" spans="1:46" ht="30.75" customHeight="1" thickBot="1">
      <c r="A11" s="81">
        <v>2</v>
      </c>
      <c r="B11" s="82" t="s">
        <v>77</v>
      </c>
      <c r="C11" s="82" t="s">
        <v>18</v>
      </c>
      <c r="D11" s="83" t="s">
        <v>23</v>
      </c>
      <c r="E11" s="84">
        <v>0</v>
      </c>
      <c r="F11" s="85">
        <v>0</v>
      </c>
      <c r="G11" s="85">
        <v>538181.5900000001</v>
      </c>
      <c r="H11" s="85">
        <v>58681.31</v>
      </c>
      <c r="I11" s="84">
        <v>0</v>
      </c>
      <c r="J11" s="84">
        <v>0</v>
      </c>
      <c r="K11" s="85">
        <v>0</v>
      </c>
      <c r="L11" s="85">
        <v>0</v>
      </c>
      <c r="M11" s="87"/>
      <c r="N11" s="87"/>
      <c r="O11" s="87"/>
      <c r="P11" s="85"/>
      <c r="Q11" s="85"/>
      <c r="R11" s="85"/>
      <c r="S11" s="85"/>
      <c r="T11" s="85">
        <v>1382831.855180001</v>
      </c>
      <c r="U11" s="86">
        <v>99.99999937413773</v>
      </c>
      <c r="V11" s="87">
        <v>0.0032279998995363712</v>
      </c>
      <c r="W11" s="87">
        <v>163.747</v>
      </c>
      <c r="X11" s="87">
        <v>1186957.7574384</v>
      </c>
      <c r="Y11" s="87">
        <v>1188504.3299999998</v>
      </c>
      <c r="Z11" s="85"/>
      <c r="AA11" s="86">
        <v>99.99999937413773</v>
      </c>
      <c r="AB11" s="87">
        <v>0.007438400229375475</v>
      </c>
      <c r="AC11" s="87">
        <v>109.625</v>
      </c>
      <c r="AD11" s="87">
        <v>638637.65286</v>
      </c>
      <c r="AE11" s="87">
        <v>638637.66</v>
      </c>
      <c r="AF11" s="85">
        <v>0</v>
      </c>
      <c r="AG11" s="86">
        <v>99.99999798633864</v>
      </c>
      <c r="AH11" s="87">
        <v>0.012860000017099082</v>
      </c>
      <c r="AI11" s="87">
        <v>24.759</v>
      </c>
      <c r="AJ11" s="87">
        <v>221512.137588</v>
      </c>
      <c r="AK11" s="87">
        <v>221512.14</v>
      </c>
      <c r="AL11" s="85">
        <v>0</v>
      </c>
      <c r="AM11" s="86">
        <v>100</v>
      </c>
      <c r="AN11" s="87">
        <v>-0.0024120000016409904</v>
      </c>
      <c r="AO11" s="87">
        <v>1336792.8630663971</v>
      </c>
      <c r="AP11" s="87"/>
      <c r="AQ11" s="87">
        <v>-265004.95</v>
      </c>
      <c r="AR11" s="87">
        <v>0</v>
      </c>
      <c r="AS11" s="87">
        <v>1336792.8630664</v>
      </c>
      <c r="AT11" s="88">
        <v>-248814.77632</v>
      </c>
    </row>
    <row r="12" spans="1:46" ht="30" customHeight="1" thickBot="1">
      <c r="A12" s="81">
        <v>3</v>
      </c>
      <c r="B12" s="82" t="s">
        <v>77</v>
      </c>
      <c r="C12" s="82" t="s">
        <v>19</v>
      </c>
      <c r="D12" s="83" t="s">
        <v>24</v>
      </c>
      <c r="E12" s="84">
        <v>0</v>
      </c>
      <c r="F12" s="85">
        <v>0</v>
      </c>
      <c r="G12" s="85">
        <v>1620991.58</v>
      </c>
      <c r="H12" s="85">
        <v>1171896</v>
      </c>
      <c r="I12" s="84">
        <v>0</v>
      </c>
      <c r="J12" s="84">
        <v>0</v>
      </c>
      <c r="K12" s="85">
        <v>27352.71</v>
      </c>
      <c r="L12" s="85">
        <v>0</v>
      </c>
      <c r="M12" s="87"/>
      <c r="N12" s="87"/>
      <c r="O12" s="87"/>
      <c r="P12" s="85"/>
      <c r="Q12" s="85"/>
      <c r="R12" s="85"/>
      <c r="S12" s="85"/>
      <c r="T12" s="85">
        <v>8760007.22066409</v>
      </c>
      <c r="U12" s="86">
        <v>63.48247603506635</v>
      </c>
      <c r="V12" s="87">
        <v>3335807.916003998</v>
      </c>
      <c r="W12" s="87">
        <v>2311.778</v>
      </c>
      <c r="X12" s="87">
        <v>15888163.0605919</v>
      </c>
      <c r="Y12" s="87">
        <v>9835453.500000002</v>
      </c>
      <c r="Z12" s="85"/>
      <c r="AA12" s="86">
        <v>62.086465391755056</v>
      </c>
      <c r="AB12" s="87">
        <v>5814464.950591899</v>
      </c>
      <c r="AC12" s="87">
        <v>1740.699</v>
      </c>
      <c r="AD12" s="87">
        <v>10493537.903184</v>
      </c>
      <c r="AE12" s="87">
        <v>856175.63</v>
      </c>
      <c r="AF12" s="85">
        <v>955325.82</v>
      </c>
      <c r="AG12" s="86">
        <v>3.3904855126638154</v>
      </c>
      <c r="AH12" s="87">
        <v>9637362.203184</v>
      </c>
      <c r="AI12" s="87">
        <v>470.056</v>
      </c>
      <c r="AJ12" s="87">
        <v>4205465.056992</v>
      </c>
      <c r="AK12" s="87">
        <v>0</v>
      </c>
      <c r="AL12" s="85">
        <v>955325.82</v>
      </c>
      <c r="AM12" s="86">
        <v>0</v>
      </c>
      <c r="AN12" s="87">
        <v>4205465.046992</v>
      </c>
      <c r="AO12" s="87">
        <v>28923125.481432006</v>
      </c>
      <c r="AP12" s="87"/>
      <c r="AQ12" s="87">
        <v>-0.01</v>
      </c>
      <c r="AR12" s="87">
        <v>13810132.8092887</v>
      </c>
      <c r="AS12" s="87">
        <v>28923125.4814319</v>
      </c>
      <c r="AT12" s="88"/>
    </row>
    <row r="13" spans="1:46" ht="30.75" customHeight="1" thickBot="1">
      <c r="A13" s="81">
        <v>4</v>
      </c>
      <c r="B13" s="82" t="s">
        <v>77</v>
      </c>
      <c r="C13" s="82" t="s">
        <v>19</v>
      </c>
      <c r="D13" s="83" t="s">
        <v>26</v>
      </c>
      <c r="E13" s="84">
        <v>0</v>
      </c>
      <c r="F13" s="85">
        <v>0</v>
      </c>
      <c r="G13" s="85">
        <v>0</v>
      </c>
      <c r="H13" s="85">
        <v>0</v>
      </c>
      <c r="I13" s="84">
        <v>0</v>
      </c>
      <c r="J13" s="84">
        <v>0</v>
      </c>
      <c r="K13" s="85">
        <v>3614.92</v>
      </c>
      <c r="L13" s="85">
        <v>0</v>
      </c>
      <c r="M13" s="87"/>
      <c r="N13" s="87"/>
      <c r="O13" s="87"/>
      <c r="P13" s="85"/>
      <c r="Q13" s="85"/>
      <c r="R13" s="85"/>
      <c r="S13" s="85"/>
      <c r="T13" s="85">
        <v>5379837.813035979</v>
      </c>
      <c r="U13" s="86">
        <v>100</v>
      </c>
      <c r="V13" s="87">
        <v>0.01582400011830032</v>
      </c>
      <c r="W13" s="87">
        <v>204.471</v>
      </c>
      <c r="X13" s="87">
        <v>1392284.70401712</v>
      </c>
      <c r="Y13" s="87">
        <v>1393265.74</v>
      </c>
      <c r="Z13" s="85"/>
      <c r="AA13" s="86">
        <v>100</v>
      </c>
      <c r="AB13" s="87">
        <v>-0.0059828800335708365</v>
      </c>
      <c r="AC13" s="87">
        <v>171.953</v>
      </c>
      <c r="AD13" s="87">
        <v>1044995.978172</v>
      </c>
      <c r="AE13" s="87">
        <v>1044995.98</v>
      </c>
      <c r="AF13" s="85">
        <v>0</v>
      </c>
      <c r="AG13" s="86">
        <v>99.99999921798742</v>
      </c>
      <c r="AH13" s="87">
        <v>0.008172000059857965</v>
      </c>
      <c r="AI13" s="87">
        <v>44.998</v>
      </c>
      <c r="AJ13" s="87">
        <v>402585.046536</v>
      </c>
      <c r="AK13" s="87">
        <v>417585.05</v>
      </c>
      <c r="AL13" s="85">
        <v>0</v>
      </c>
      <c r="AM13" s="86">
        <v>100</v>
      </c>
      <c r="AN13" s="87">
        <v>-15000.003464000009</v>
      </c>
      <c r="AO13" s="87">
        <v>5351909.171761099</v>
      </c>
      <c r="AP13" s="87"/>
      <c r="AQ13" s="87"/>
      <c r="AR13" s="87">
        <v>0</v>
      </c>
      <c r="AS13" s="87">
        <v>5351909.17176112</v>
      </c>
      <c r="AT13" s="88">
        <v>775039.326</v>
      </c>
    </row>
    <row r="14" spans="1:46" ht="28.5" customHeight="1" thickBot="1">
      <c r="A14" s="81">
        <v>5</v>
      </c>
      <c r="B14" s="82" t="s">
        <v>77</v>
      </c>
      <c r="C14" s="82" t="s">
        <v>54</v>
      </c>
      <c r="D14" s="83" t="s">
        <v>56</v>
      </c>
      <c r="E14" s="84">
        <v>0</v>
      </c>
      <c r="F14" s="85">
        <v>0</v>
      </c>
      <c r="G14" s="85">
        <v>0</v>
      </c>
      <c r="H14" s="85">
        <v>0</v>
      </c>
      <c r="I14" s="84"/>
      <c r="J14" s="84">
        <v>0</v>
      </c>
      <c r="K14" s="85">
        <v>0</v>
      </c>
      <c r="L14" s="85">
        <v>0</v>
      </c>
      <c r="M14" s="87"/>
      <c r="N14" s="87"/>
      <c r="O14" s="87"/>
      <c r="P14" s="85"/>
      <c r="Q14" s="85"/>
      <c r="R14" s="85"/>
      <c r="S14" s="85"/>
      <c r="T14" s="85">
        <v>3112031.1885760007</v>
      </c>
      <c r="U14" s="86">
        <v>0</v>
      </c>
      <c r="V14" s="87">
        <v>0</v>
      </c>
      <c r="W14" s="87">
        <v>0</v>
      </c>
      <c r="X14" s="87">
        <v>0</v>
      </c>
      <c r="Y14" s="87">
        <v>0</v>
      </c>
      <c r="Z14" s="85"/>
      <c r="AA14" s="86">
        <v>0</v>
      </c>
      <c r="AB14" s="87">
        <v>0</v>
      </c>
      <c r="AC14" s="87">
        <v>0</v>
      </c>
      <c r="AD14" s="87">
        <v>0</v>
      </c>
      <c r="AE14" s="87">
        <v>0</v>
      </c>
      <c r="AF14" s="85">
        <v>0</v>
      </c>
      <c r="AG14" s="86">
        <v>0</v>
      </c>
      <c r="AH14" s="87">
        <v>0</v>
      </c>
      <c r="AI14" s="87">
        <v>0</v>
      </c>
      <c r="AJ14" s="87">
        <v>0</v>
      </c>
      <c r="AK14" s="87">
        <v>0</v>
      </c>
      <c r="AL14" s="85">
        <v>0</v>
      </c>
      <c r="AM14" s="86">
        <v>0</v>
      </c>
      <c r="AN14" s="87">
        <v>0</v>
      </c>
      <c r="AO14" s="87">
        <v>3112031.1885760007</v>
      </c>
      <c r="AP14" s="87"/>
      <c r="AQ14" s="87"/>
      <c r="AR14" s="87">
        <v>0</v>
      </c>
      <c r="AS14" s="87">
        <v>3112031.188576</v>
      </c>
      <c r="AT14" s="88"/>
    </row>
    <row r="15" spans="1:46" ht="46.5" customHeight="1" thickBot="1">
      <c r="A15" s="81">
        <v>6</v>
      </c>
      <c r="B15" s="82" t="s">
        <v>77</v>
      </c>
      <c r="C15" s="82" t="s">
        <v>54</v>
      </c>
      <c r="D15" s="89" t="s">
        <v>58</v>
      </c>
      <c r="E15" s="84">
        <v>0</v>
      </c>
      <c r="F15" s="85">
        <v>0</v>
      </c>
      <c r="G15" s="85">
        <v>0</v>
      </c>
      <c r="H15" s="85">
        <v>0</v>
      </c>
      <c r="I15" s="84">
        <v>0</v>
      </c>
      <c r="J15" s="84">
        <v>0</v>
      </c>
      <c r="K15" s="85">
        <v>0</v>
      </c>
      <c r="L15" s="85">
        <v>0</v>
      </c>
      <c r="M15" s="87"/>
      <c r="N15" s="87"/>
      <c r="O15" s="87"/>
      <c r="P15" s="85"/>
      <c r="Q15" s="85"/>
      <c r="R15" s="85"/>
      <c r="S15" s="85"/>
      <c r="T15" s="85">
        <v>27008115.173600003</v>
      </c>
      <c r="U15" s="86">
        <v>0</v>
      </c>
      <c r="V15" s="87">
        <v>0</v>
      </c>
      <c r="W15" s="87">
        <v>0</v>
      </c>
      <c r="X15" s="87">
        <v>0</v>
      </c>
      <c r="Y15" s="87">
        <v>0</v>
      </c>
      <c r="Z15" s="85"/>
      <c r="AA15" s="86">
        <v>0</v>
      </c>
      <c r="AB15" s="87">
        <v>0</v>
      </c>
      <c r="AC15" s="87">
        <v>0</v>
      </c>
      <c r="AD15" s="87">
        <v>0</v>
      </c>
      <c r="AE15" s="87">
        <v>0</v>
      </c>
      <c r="AF15" s="85">
        <v>0</v>
      </c>
      <c r="AG15" s="86">
        <v>0</v>
      </c>
      <c r="AH15" s="87">
        <v>0</v>
      </c>
      <c r="AI15" s="87">
        <v>0</v>
      </c>
      <c r="AJ15" s="87">
        <v>0</v>
      </c>
      <c r="AK15" s="87">
        <v>0</v>
      </c>
      <c r="AL15" s="85">
        <v>0</v>
      </c>
      <c r="AM15" s="86">
        <v>0</v>
      </c>
      <c r="AN15" s="87">
        <v>0</v>
      </c>
      <c r="AO15" s="87">
        <v>27008115.173600003</v>
      </c>
      <c r="AP15" s="87"/>
      <c r="AQ15" s="87"/>
      <c r="AR15" s="87">
        <v>8462940.00624</v>
      </c>
      <c r="AS15" s="87">
        <v>27008115.1736</v>
      </c>
      <c r="AT15" s="88">
        <v>5754907.0436</v>
      </c>
    </row>
    <row r="16" spans="1:46" ht="32.25" customHeight="1" thickBot="1">
      <c r="A16" s="81">
        <v>7</v>
      </c>
      <c r="B16" s="82" t="s">
        <v>77</v>
      </c>
      <c r="C16" s="82" t="s">
        <v>27</v>
      </c>
      <c r="D16" s="83" t="s">
        <v>25</v>
      </c>
      <c r="E16" s="84">
        <v>3.009</v>
      </c>
      <c r="F16" s="85">
        <v>26384.3496</v>
      </c>
      <c r="G16" s="85">
        <v>100000</v>
      </c>
      <c r="H16" s="85">
        <v>726461</v>
      </c>
      <c r="I16" s="84">
        <v>0.103</v>
      </c>
      <c r="J16" s="84">
        <v>0.386</v>
      </c>
      <c r="K16" s="85">
        <v>0</v>
      </c>
      <c r="L16" s="85">
        <v>0</v>
      </c>
      <c r="M16" s="87"/>
      <c r="N16" s="87"/>
      <c r="O16" s="87"/>
      <c r="P16" s="85"/>
      <c r="Q16" s="85"/>
      <c r="R16" s="85"/>
      <c r="S16" s="85"/>
      <c r="T16" s="85">
        <v>3672623.197831965</v>
      </c>
      <c r="U16" s="86">
        <v>24.76054818877855</v>
      </c>
      <c r="V16" s="87">
        <v>3196084.473064</v>
      </c>
      <c r="W16" s="87">
        <v>737.537</v>
      </c>
      <c r="X16" s="87">
        <v>5053555.53216144</v>
      </c>
      <c r="Y16" s="87">
        <v>1451790.65</v>
      </c>
      <c r="Z16" s="85"/>
      <c r="AA16" s="86">
        <v>28.70840386173835</v>
      </c>
      <c r="AB16" s="87">
        <v>4411531.27216144</v>
      </c>
      <c r="AC16" s="87">
        <v>339.093</v>
      </c>
      <c r="AD16" s="87">
        <v>1802260.803456</v>
      </c>
      <c r="AE16" s="87">
        <v>278032.29</v>
      </c>
      <c r="AF16" s="85">
        <v>0</v>
      </c>
      <c r="AG16" s="86">
        <v>15.308773596672873</v>
      </c>
      <c r="AH16" s="87">
        <v>1538130.763456</v>
      </c>
      <c r="AI16" s="87">
        <v>0</v>
      </c>
      <c r="AJ16" s="87">
        <v>0</v>
      </c>
      <c r="AK16" s="87">
        <v>0</v>
      </c>
      <c r="AL16" s="85">
        <v>0</v>
      </c>
      <c r="AM16" s="86">
        <v>0</v>
      </c>
      <c r="AN16" s="87">
        <v>0</v>
      </c>
      <c r="AO16" s="87">
        <v>9622285.233449405</v>
      </c>
      <c r="AP16" s="87"/>
      <c r="AQ16" s="87"/>
      <c r="AR16" s="87">
        <v>3502134.876104487</v>
      </c>
      <c r="AS16" s="87">
        <v>9622285.23344944</v>
      </c>
      <c r="AT16" s="88"/>
    </row>
    <row r="17" spans="1:46" ht="32.25" customHeight="1" thickBot="1">
      <c r="A17" s="81">
        <v>8</v>
      </c>
      <c r="B17" s="82"/>
      <c r="C17" s="82"/>
      <c r="D17" s="83" t="s">
        <v>29</v>
      </c>
      <c r="E17" s="84"/>
      <c r="F17" s="85"/>
      <c r="G17" s="85"/>
      <c r="H17" s="85"/>
      <c r="I17" s="84"/>
      <c r="J17" s="84"/>
      <c r="K17" s="85"/>
      <c r="L17" s="85"/>
      <c r="M17" s="87"/>
      <c r="N17" s="87"/>
      <c r="O17" s="87"/>
      <c r="P17" s="85"/>
      <c r="Q17" s="85"/>
      <c r="R17" s="85"/>
      <c r="S17" s="85"/>
      <c r="T17" s="85">
        <v>-0.0076920000719837844</v>
      </c>
      <c r="U17" s="86">
        <v>72.98641363050062</v>
      </c>
      <c r="V17" s="87">
        <v>-0.012492000008933246</v>
      </c>
      <c r="W17" s="87">
        <v>56.255</v>
      </c>
      <c r="X17" s="87">
        <v>392831.65967232</v>
      </c>
      <c r="Y17" s="87">
        <v>286713.74</v>
      </c>
      <c r="Z17" s="85"/>
      <c r="AA17" s="86">
        <v>72.98641363050062</v>
      </c>
      <c r="AB17" s="87">
        <v>106117.91967232001</v>
      </c>
      <c r="AC17" s="87">
        <v>25.03</v>
      </c>
      <c r="AD17" s="87">
        <v>127171.06656</v>
      </c>
      <c r="AE17" s="87">
        <v>0</v>
      </c>
      <c r="AF17" s="85">
        <v>0</v>
      </c>
      <c r="AG17" s="86">
        <v>0</v>
      </c>
      <c r="AH17" s="87">
        <v>127171.06656</v>
      </c>
      <c r="AI17" s="87">
        <v>0</v>
      </c>
      <c r="AJ17" s="87">
        <v>0</v>
      </c>
      <c r="AK17" s="87">
        <v>0</v>
      </c>
      <c r="AL17" s="85">
        <v>0</v>
      </c>
      <c r="AM17" s="86">
        <v>0</v>
      </c>
      <c r="AN17" s="87">
        <v>0</v>
      </c>
      <c r="AO17" s="87">
        <v>233288.97854031995</v>
      </c>
      <c r="AP17" s="87"/>
      <c r="AQ17" s="87"/>
      <c r="AR17" s="87">
        <v>111684.90268628787</v>
      </c>
      <c r="AS17" s="87">
        <v>233288.97854032</v>
      </c>
      <c r="AT17" s="88"/>
    </row>
    <row r="18" spans="1:46" ht="30.75" customHeight="1" thickBot="1">
      <c r="A18" s="81">
        <v>9</v>
      </c>
      <c r="B18" s="82" t="s">
        <v>77</v>
      </c>
      <c r="C18" s="82" t="s">
        <v>20</v>
      </c>
      <c r="D18" s="83" t="s">
        <v>28</v>
      </c>
      <c r="E18" s="84">
        <v>0</v>
      </c>
      <c r="F18" s="85">
        <v>0</v>
      </c>
      <c r="G18" s="85">
        <v>219452.34</v>
      </c>
      <c r="H18" s="85">
        <v>64265.23</v>
      </c>
      <c r="I18" s="84">
        <v>0</v>
      </c>
      <c r="J18" s="84">
        <v>0</v>
      </c>
      <c r="K18" s="85">
        <v>0</v>
      </c>
      <c r="L18" s="85">
        <v>0</v>
      </c>
      <c r="M18" s="87"/>
      <c r="N18" s="87"/>
      <c r="O18" s="87"/>
      <c r="P18" s="85"/>
      <c r="Q18" s="85"/>
      <c r="R18" s="85"/>
      <c r="S18" s="85"/>
      <c r="T18" s="85">
        <v>575125.0880040046</v>
      </c>
      <c r="U18" s="86">
        <v>100</v>
      </c>
      <c r="V18" s="87">
        <v>44706.95243200082</v>
      </c>
      <c r="W18" s="87">
        <v>566.277</v>
      </c>
      <c r="X18" s="87">
        <v>3902153.5192242</v>
      </c>
      <c r="Y18" s="87">
        <v>3872549.85</v>
      </c>
      <c r="Z18" s="85"/>
      <c r="AA18" s="86">
        <v>100</v>
      </c>
      <c r="AB18" s="87">
        <v>-0.020775799956197716</v>
      </c>
      <c r="AC18" s="87">
        <v>545.562</v>
      </c>
      <c r="AD18" s="87">
        <v>3117250.820292</v>
      </c>
      <c r="AE18" s="87">
        <v>864845.09</v>
      </c>
      <c r="AF18" s="85">
        <v>27902.73</v>
      </c>
      <c r="AG18" s="86">
        <v>25.351346171088295</v>
      </c>
      <c r="AH18" s="87">
        <v>2252405.7502920004</v>
      </c>
      <c r="AI18" s="87">
        <v>123.636</v>
      </c>
      <c r="AJ18" s="87">
        <v>1106138.157552</v>
      </c>
      <c r="AK18" s="87">
        <v>0</v>
      </c>
      <c r="AL18" s="85">
        <v>27902.73</v>
      </c>
      <c r="AM18" s="86">
        <v>0</v>
      </c>
      <c r="AN18" s="87">
        <v>1106138.167552</v>
      </c>
      <c r="AO18" s="87">
        <v>3933668.985072203</v>
      </c>
      <c r="AP18" s="87"/>
      <c r="AQ18" s="87"/>
      <c r="AR18" s="87">
        <v>301718.4715649839</v>
      </c>
      <c r="AS18" s="87">
        <v>3933668.9850722</v>
      </c>
      <c r="AT18" s="88"/>
    </row>
    <row r="19" spans="1:46" ht="30" customHeight="1" thickBot="1">
      <c r="A19" s="81">
        <v>10</v>
      </c>
      <c r="B19" s="82" t="s">
        <v>77</v>
      </c>
      <c r="C19" s="82" t="s">
        <v>20</v>
      </c>
      <c r="D19" s="83" t="s">
        <v>21</v>
      </c>
      <c r="E19" s="84">
        <v>4.193</v>
      </c>
      <c r="F19" s="85">
        <v>36056.832</v>
      </c>
      <c r="G19" s="85">
        <v>595263.85</v>
      </c>
      <c r="H19" s="85">
        <v>301263.85</v>
      </c>
      <c r="I19" s="84">
        <v>0.189</v>
      </c>
      <c r="J19" s="84">
        <v>0.788</v>
      </c>
      <c r="K19" s="85">
        <v>0</v>
      </c>
      <c r="L19" s="85">
        <v>0</v>
      </c>
      <c r="M19" s="87"/>
      <c r="N19" s="87"/>
      <c r="O19" s="87"/>
      <c r="P19" s="85"/>
      <c r="Q19" s="85"/>
      <c r="R19" s="85"/>
      <c r="S19" s="85"/>
      <c r="T19" s="85">
        <v>100276.99699220632</v>
      </c>
      <c r="U19" s="86">
        <v>93.34993810274122</v>
      </c>
      <c r="V19" s="87">
        <v>0.012416001409292221</v>
      </c>
      <c r="W19" s="87">
        <v>2278.331</v>
      </c>
      <c r="X19" s="87">
        <v>15691596.8436298</v>
      </c>
      <c r="Y19" s="87">
        <v>11595493.23</v>
      </c>
      <c r="Z19" s="85"/>
      <c r="AA19" s="86">
        <v>73.91646453710644</v>
      </c>
      <c r="AB19" s="87">
        <v>-0.026370199471784872</v>
      </c>
      <c r="AC19" s="87">
        <v>2085.345</v>
      </c>
      <c r="AD19" s="87">
        <v>12287096.231412</v>
      </c>
      <c r="AE19" s="87">
        <v>3476944.3</v>
      </c>
      <c r="AF19" s="85">
        <v>0</v>
      </c>
      <c r="AG19" s="86">
        <v>21.160374120137913</v>
      </c>
      <c r="AH19" s="87">
        <v>8810151.931412</v>
      </c>
      <c r="AI19" s="87">
        <v>535.204</v>
      </c>
      <c r="AJ19" s="87">
        <v>4788326.753328</v>
      </c>
      <c r="AK19" s="87">
        <v>1226185.16</v>
      </c>
      <c r="AL19" s="85">
        <v>0</v>
      </c>
      <c r="AM19" s="86">
        <v>25.60780045237665</v>
      </c>
      <c r="AN19" s="87">
        <v>3562141.593328</v>
      </c>
      <c r="AO19" s="87">
        <v>12472570.495361997</v>
      </c>
      <c r="AP19" s="87"/>
      <c r="AQ19" s="87"/>
      <c r="AR19" s="87">
        <v>1673641.530825583</v>
      </c>
      <c r="AS19" s="87">
        <v>12472570.4953618</v>
      </c>
      <c r="AT19" s="88">
        <v>781745.11704</v>
      </c>
    </row>
    <row r="20" spans="1:46" ht="33.75" customHeight="1" thickBot="1">
      <c r="A20" s="81">
        <v>11</v>
      </c>
      <c r="B20" s="82" t="s">
        <v>77</v>
      </c>
      <c r="C20" s="82" t="s">
        <v>20</v>
      </c>
      <c r="D20" s="83" t="s">
        <v>22</v>
      </c>
      <c r="E20" s="84">
        <v>0</v>
      </c>
      <c r="F20" s="85">
        <v>0</v>
      </c>
      <c r="G20" s="85">
        <v>13148354.969999999</v>
      </c>
      <c r="H20" s="85">
        <v>3519371.94</v>
      </c>
      <c r="I20" s="84">
        <v>0</v>
      </c>
      <c r="J20" s="84">
        <v>0</v>
      </c>
      <c r="K20" s="85">
        <v>1181286.61</v>
      </c>
      <c r="L20" s="85">
        <v>0</v>
      </c>
      <c r="M20" s="87"/>
      <c r="N20" s="87"/>
      <c r="O20" s="87"/>
      <c r="P20" s="85"/>
      <c r="Q20" s="85"/>
      <c r="R20" s="85"/>
      <c r="S20" s="85"/>
      <c r="T20" s="85">
        <v>13335030.154982228</v>
      </c>
      <c r="U20" s="86">
        <v>100</v>
      </c>
      <c r="V20" s="87">
        <v>310499.47790802596</v>
      </c>
      <c r="W20" s="87">
        <v>29502.071</v>
      </c>
      <c r="X20" s="87">
        <v>202000097.856598</v>
      </c>
      <c r="Y20" s="87">
        <v>167943849.23</v>
      </c>
      <c r="Z20" s="85"/>
      <c r="AA20" s="86">
        <v>84.89219669675646</v>
      </c>
      <c r="AB20" s="90">
        <v>-0.003402013778686097</v>
      </c>
      <c r="AC20" s="87">
        <v>29008.292</v>
      </c>
      <c r="AD20" s="87">
        <v>169421347.7445</v>
      </c>
      <c r="AE20" s="87">
        <v>58495110.64</v>
      </c>
      <c r="AF20" s="85">
        <v>0</v>
      </c>
      <c r="AG20" s="86">
        <f>(AE20/AD20)*100</f>
        <v>34.52641087958702</v>
      </c>
      <c r="AH20" s="90">
        <v>110926237.09450002</v>
      </c>
      <c r="AI20" s="87">
        <v>7527.55183</v>
      </c>
      <c r="AJ20" s="87">
        <v>67346988.8391196</v>
      </c>
      <c r="AK20" s="87">
        <v>864694.49</v>
      </c>
      <c r="AL20" s="85">
        <v>0</v>
      </c>
      <c r="AM20" s="86">
        <v>1.2839393488929502</v>
      </c>
      <c r="AN20" s="90">
        <v>66482294.349119596</v>
      </c>
      <c r="AO20" s="87">
        <v>190543453.55520028</v>
      </c>
      <c r="AP20" s="87"/>
      <c r="AQ20" s="87">
        <v>-115262.76</v>
      </c>
      <c r="AR20" s="87">
        <v>38916023.93267768</v>
      </c>
      <c r="AS20" s="87">
        <v>190543453.555197</v>
      </c>
      <c r="AT20" s="88">
        <v>76936222.31232</v>
      </c>
    </row>
    <row r="21" spans="1:46" ht="47.25" customHeight="1" thickBot="1">
      <c r="A21" s="91"/>
      <c r="B21" s="92"/>
      <c r="C21" s="92"/>
      <c r="D21" s="93" t="s">
        <v>78</v>
      </c>
      <c r="E21" s="94"/>
      <c r="F21" s="95"/>
      <c r="G21" s="95"/>
      <c r="H21" s="95"/>
      <c r="I21" s="94"/>
      <c r="J21" s="94"/>
      <c r="K21" s="95"/>
      <c r="L21" s="95"/>
      <c r="M21" s="96"/>
      <c r="N21" s="97"/>
      <c r="O21" s="97"/>
      <c r="P21" s="95"/>
      <c r="Q21" s="95"/>
      <c r="R21" s="95"/>
      <c r="S21" s="95"/>
      <c r="T21" s="95">
        <f>T10+T11+T12+T13+T14+T15+T16+T17+T18+T19+T20</f>
        <v>63513972.53892648</v>
      </c>
      <c r="U21" s="98">
        <f>(U10+U11+U12+U13+U14+U15+U16+U17+U18+U19+U20)/11</f>
        <v>59.507215939202226</v>
      </c>
      <c r="V21" s="99">
        <f>SUM(V11:V20)</f>
        <v>6887098.838384027</v>
      </c>
      <c r="W21" s="99">
        <f>SUM(W11:W20)</f>
        <v>35820.467</v>
      </c>
      <c r="X21" s="99">
        <f>SUM(X11:X20)</f>
        <v>245507640.93333316</v>
      </c>
      <c r="Y21" s="100">
        <f>SUM(Y11:Y20)</f>
        <v>197567620.26999998</v>
      </c>
      <c r="Z21" s="95"/>
      <c r="AA21" s="101">
        <f>(Y21/X21)*100</f>
        <v>80.47310442922176</v>
      </c>
      <c r="AB21" s="100">
        <f>SUM(AB11:AB20)</f>
        <v>10332114.093333164</v>
      </c>
      <c r="AC21" s="100">
        <f>SUM(AC10:AC20)</f>
        <v>34025.599</v>
      </c>
      <c r="AD21" s="100">
        <f>SUM(AD10:AD20)</f>
        <v>198932298.200436</v>
      </c>
      <c r="AE21" s="100">
        <f>SUM(AE10:AE20)</f>
        <v>65654741.59</v>
      </c>
      <c r="AF21" s="95"/>
      <c r="AG21" s="86">
        <f>(AG11+AG12+AG13+AG14+AG15+AG16+AG17+AG18+AG19+AG20)/11</f>
        <v>27.248853407679636</v>
      </c>
      <c r="AH21" s="100">
        <f>SUM(AH10:AH20)</f>
        <v>133291458.83043602</v>
      </c>
      <c r="AI21" s="100">
        <f>AI11+AI12+AI13+AI14+AI15+AI16+AI17+AI18+AI19+AI20</f>
        <v>8726.20483</v>
      </c>
      <c r="AJ21" s="100">
        <f>AJ11+AJ12+AJ13+AJ14+AJ15+AJ16+AJ17+AJ18+AJ19+AJ20</f>
        <v>78071015.9911156</v>
      </c>
      <c r="AK21" s="100">
        <f>AK11+AK12+AK13+AK14+AK15+AK16+AK17+AK18+AK19+AK20</f>
        <v>2729976.84</v>
      </c>
      <c r="AL21" s="95"/>
      <c r="AM21" s="86">
        <f>(AM10+AM11+AM12+AM13+AM14+AM15+AM16+AM17+AM18+AM19+AM20)/11</f>
        <v>20.626521800115416</v>
      </c>
      <c r="AN21" s="100">
        <f>AN11+AN12+AN13+AN14+AN15+AN16+AN17+AN18+AN19+AN20</f>
        <v>75341039.1511156</v>
      </c>
      <c r="AO21" s="100">
        <f>SUM(AO10:AO20)</f>
        <v>282725334.9838117</v>
      </c>
      <c r="AP21" s="100">
        <f>SUM(AP10:AP20)</f>
        <v>0</v>
      </c>
      <c r="AQ21" s="100">
        <f>AQ11+AQ12+AQ13+AQ14+AQ15+AQ16+AQ17+AQ18+AQ19+AQ20</f>
        <v>-380267.72000000003</v>
      </c>
      <c r="AR21" s="100">
        <f>SUM(AR10:AR20)</f>
        <v>66778276.52938771</v>
      </c>
      <c r="AS21" s="99">
        <f>AS10+AS11+AS12+AS13+AS14+AS15+AS16+AS17+AS18+AS19+AS20</f>
        <v>282725334.98380816</v>
      </c>
      <c r="AT21" s="102"/>
    </row>
    <row r="22" spans="1:46" ht="33.75" customHeight="1" thickBot="1">
      <c r="A22" s="103"/>
      <c r="B22" s="104"/>
      <c r="C22" s="104"/>
      <c r="D22" s="105"/>
      <c r="E22" s="106"/>
      <c r="F22" s="107"/>
      <c r="G22" s="107"/>
      <c r="H22" s="107"/>
      <c r="I22" s="106"/>
      <c r="J22" s="106"/>
      <c r="K22" s="107"/>
      <c r="L22" s="107"/>
      <c r="M22" s="108"/>
      <c r="N22" s="109"/>
      <c r="O22" s="109"/>
      <c r="P22" s="107"/>
      <c r="Q22" s="107"/>
      <c r="R22" s="107"/>
      <c r="S22" s="107"/>
      <c r="T22" s="107"/>
      <c r="U22" s="110"/>
      <c r="V22" s="111"/>
      <c r="W22" s="112"/>
      <c r="X22" s="112"/>
      <c r="Y22" s="112"/>
      <c r="Z22" s="107"/>
      <c r="AA22" s="113"/>
      <c r="AB22" s="112"/>
      <c r="AC22" s="112"/>
      <c r="AD22" s="112"/>
      <c r="AE22" s="112"/>
      <c r="AF22" s="107"/>
      <c r="AG22" s="113"/>
      <c r="AH22" s="112"/>
      <c r="AI22" s="112"/>
      <c r="AJ22" s="112"/>
      <c r="AK22" s="112"/>
      <c r="AL22" s="107"/>
      <c r="AM22" s="113"/>
      <c r="AN22" s="112"/>
      <c r="AO22" s="112"/>
      <c r="AP22" s="112"/>
      <c r="AQ22" s="112"/>
      <c r="AR22" s="112"/>
      <c r="AS22" s="87"/>
      <c r="AT22" s="102"/>
    </row>
    <row r="23" spans="1:46" ht="28.5" customHeight="1" thickBot="1">
      <c r="A23" s="81">
        <v>12</v>
      </c>
      <c r="B23" s="82" t="s">
        <v>77</v>
      </c>
      <c r="C23" s="82" t="s">
        <v>20</v>
      </c>
      <c r="D23" s="83" t="s">
        <v>31</v>
      </c>
      <c r="E23" s="84">
        <v>0</v>
      </c>
      <c r="F23" s="85">
        <v>0</v>
      </c>
      <c r="G23" s="85">
        <v>12774232.1</v>
      </c>
      <c r="H23" s="85">
        <v>2449723.58</v>
      </c>
      <c r="I23" s="84">
        <v>0</v>
      </c>
      <c r="J23" s="84">
        <v>0</v>
      </c>
      <c r="K23" s="85">
        <v>1446222.69</v>
      </c>
      <c r="L23" s="85">
        <v>0</v>
      </c>
      <c r="M23" s="87"/>
      <c r="N23" s="87"/>
      <c r="O23" s="87"/>
      <c r="P23" s="85"/>
      <c r="Q23" s="85"/>
      <c r="R23" s="85"/>
      <c r="S23" s="85"/>
      <c r="T23" s="85">
        <v>72647666.92706713</v>
      </c>
      <c r="U23" s="86">
        <v>61.56178494121456</v>
      </c>
      <c r="V23" s="90">
        <v>57723104.359704025</v>
      </c>
      <c r="W23" s="87">
        <v>33878.563</v>
      </c>
      <c r="X23" s="87">
        <v>228966295.542923</v>
      </c>
      <c r="Y23" s="87">
        <v>140955738.45</v>
      </c>
      <c r="Z23" s="85"/>
      <c r="AA23" s="86">
        <f>(Y23/X23)*100</f>
        <v>61.56178494121456</v>
      </c>
      <c r="AB23" s="87">
        <v>88010557.09292302</v>
      </c>
      <c r="AC23" s="87">
        <v>35489.255</v>
      </c>
      <c r="AD23" s="87">
        <v>207284692.20474</v>
      </c>
      <c r="AE23" s="87">
        <v>172795536</v>
      </c>
      <c r="AF23" s="85">
        <v>0</v>
      </c>
      <c r="AG23" s="86">
        <f>(AE23/AD23)*100</f>
        <v>83.36145528263407</v>
      </c>
      <c r="AH23" s="87">
        <v>34489156.21473998</v>
      </c>
      <c r="AI23" s="87">
        <v>9379.048</v>
      </c>
      <c r="AJ23" s="87">
        <v>83911828.871136</v>
      </c>
      <c r="AK23" s="87">
        <v>5816167.65</v>
      </c>
      <c r="AL23" s="85"/>
      <c r="AM23" s="86">
        <v>6.931284571982902</v>
      </c>
      <c r="AN23" s="87">
        <v>78095661.24113598</v>
      </c>
      <c r="AO23" s="87">
        <v>273243041.4758702</v>
      </c>
      <c r="AP23" s="87"/>
      <c r="AQ23" s="87">
        <v>0</v>
      </c>
      <c r="AR23" s="87">
        <v>0</v>
      </c>
      <c r="AS23" s="87">
        <v>838813747.524122</v>
      </c>
      <c r="AT23" s="88">
        <v>201785172.1472</v>
      </c>
    </row>
    <row r="24" spans="1:48" s="128" customFormat="1" ht="44.25" customHeight="1" thickBot="1">
      <c r="A24" s="114"/>
      <c r="B24" s="115"/>
      <c r="C24" s="115"/>
      <c r="D24" s="116" t="s">
        <v>79</v>
      </c>
      <c r="E24" s="117"/>
      <c r="F24" s="115"/>
      <c r="G24" s="115"/>
      <c r="H24" s="115"/>
      <c r="I24" s="118" t="e">
        <f>I10+I11+I12+I13+I14+I15+I16+I18+#REF!+I19+I20</f>
        <v>#REF!</v>
      </c>
      <c r="J24" s="118" t="e">
        <f>J10+J11+J12+J13+J14+J15+J16+J18+#REF!+J19+J20</f>
        <v>#REF!</v>
      </c>
      <c r="K24" s="118" t="e">
        <f>K10+K11+K12+K13+K14+K15+K16+K18+#REF!+K19+K20</f>
        <v>#REF!</v>
      </c>
      <c r="L24" s="119" t="e">
        <f>L10+L11+L12+L13+L14+L15+L16+L18+#REF!+L19+L20</f>
        <v>#REF!</v>
      </c>
      <c r="M24" s="120" t="e">
        <f>M10+M11+M12+M13+M14+M15+M16+M18+#REF!+M19+M20</f>
        <v>#REF!</v>
      </c>
      <c r="N24" s="118" t="e">
        <f>N10+N11+N12+N13+N14+N15+N16+N18+#REF!+N19+N20</f>
        <v>#REF!</v>
      </c>
      <c r="O24" s="118" t="e">
        <f>O10+O11+O12+O13+O14+O15+O16+O18+#REF!+O19+O20</f>
        <v>#REF!</v>
      </c>
      <c r="P24" s="118" t="e">
        <f>P10+P11+P12+P13+P14+P15+P16+P18+#REF!+P19+P20</f>
        <v>#REF!</v>
      </c>
      <c r="Q24" s="118" t="e">
        <f>Q10+Q11+Q12+Q13+Q14+Q15+Q16+Q18+#REF!+Q19+Q20</f>
        <v>#REF!</v>
      </c>
      <c r="R24" s="115"/>
      <c r="S24" s="115"/>
      <c r="T24" s="121">
        <f>T21+T23</f>
        <v>136161639.4659936</v>
      </c>
      <c r="U24" s="122">
        <f>(U21+U23)/2</f>
        <v>60.53450044020839</v>
      </c>
      <c r="V24" s="123">
        <f>V21+V23</f>
        <v>64610203.19808805</v>
      </c>
      <c r="W24" s="123">
        <f>W21+W23</f>
        <v>69699.03</v>
      </c>
      <c r="X24" s="123">
        <f>X21+X23</f>
        <v>474473936.47625613</v>
      </c>
      <c r="Y24" s="123">
        <f>Y21+Y23</f>
        <v>338523358.71999997</v>
      </c>
      <c r="Z24" s="118" t="e">
        <f>Z10+Z11+Z12+Z13+Z14+Z15+Z16+Z18+#REF!+Z19+Z20</f>
        <v>#REF!</v>
      </c>
      <c r="AA24" s="124">
        <f>(Y24/X24)*100</f>
        <v>71.34709257880185</v>
      </c>
      <c r="AB24" s="125">
        <f>AB21+AB23</f>
        <v>98342671.18625619</v>
      </c>
      <c r="AC24" s="125">
        <f>AC21+AC23</f>
        <v>69514.85399999999</v>
      </c>
      <c r="AD24" s="125">
        <f>AD21+AD23</f>
        <v>406216990.405176</v>
      </c>
      <c r="AE24" s="125">
        <f>AE21+AE23</f>
        <v>238450277.59</v>
      </c>
      <c r="AF24" s="118"/>
      <c r="AG24" s="86">
        <f>(AG21+AG23)/2</f>
        <v>55.30515434515685</v>
      </c>
      <c r="AH24" s="125">
        <f>AH21+AH23</f>
        <v>167780615.045176</v>
      </c>
      <c r="AI24" s="125">
        <f>AI21+AI23</f>
        <v>18105.25283</v>
      </c>
      <c r="AJ24" s="125">
        <f>AJ21+AJ23</f>
        <v>161982844.86225158</v>
      </c>
      <c r="AK24" s="125">
        <f>AK21+AK23</f>
        <v>8546144.49</v>
      </c>
      <c r="AL24" s="118"/>
      <c r="AM24" s="86">
        <f>(AM21+AM23)/2</f>
        <v>13.77890318604916</v>
      </c>
      <c r="AN24" s="125">
        <f aca="true" t="shared" si="0" ref="AN24:AS24">AN21+AN23</f>
        <v>153436700.39225158</v>
      </c>
      <c r="AO24" s="125">
        <f t="shared" si="0"/>
        <v>555968376.4596819</v>
      </c>
      <c r="AP24" s="125">
        <f t="shared" si="0"/>
        <v>0</v>
      </c>
      <c r="AQ24" s="125">
        <f t="shared" si="0"/>
        <v>-380267.72000000003</v>
      </c>
      <c r="AR24" s="125">
        <f t="shared" si="0"/>
        <v>66778276.52938771</v>
      </c>
      <c r="AS24" s="126">
        <f t="shared" si="0"/>
        <v>1121539082.5079303</v>
      </c>
      <c r="AT24" s="127">
        <f>SUM(AT10:AT20)</f>
        <v>83999099.02263999</v>
      </c>
      <c r="AV24" s="129"/>
    </row>
    <row r="25" ht="18.75">
      <c r="AG25" s="64" t="s">
        <v>80</v>
      </c>
    </row>
  </sheetData>
  <sheetProtection/>
  <mergeCells count="43">
    <mergeCell ref="AI6:AJ7"/>
    <mergeCell ref="AK6:AK8"/>
    <mergeCell ref="AL6:AL7"/>
    <mergeCell ref="AM6:AM8"/>
    <mergeCell ref="AN6:AN8"/>
    <mergeCell ref="AB6:AB8"/>
    <mergeCell ref="AC6:AD7"/>
    <mergeCell ref="AE6:AE8"/>
    <mergeCell ref="AF6:AF7"/>
    <mergeCell ref="AG6:AG8"/>
    <mergeCell ref="AH6:AH8"/>
    <mergeCell ref="M6:N7"/>
    <mergeCell ref="O6:O8"/>
    <mergeCell ref="P6:R7"/>
    <mergeCell ref="S6:S8"/>
    <mergeCell ref="U6:U8"/>
    <mergeCell ref="V6:V8"/>
    <mergeCell ref="AQ5:AQ8"/>
    <mergeCell ref="AR5:AR8"/>
    <mergeCell ref="AS5:AS8"/>
    <mergeCell ref="AT5:AT8"/>
    <mergeCell ref="E6:E8"/>
    <mergeCell ref="F6:F8"/>
    <mergeCell ref="G6:H7"/>
    <mergeCell ref="I6:I8"/>
    <mergeCell ref="J6:J8"/>
    <mergeCell ref="K6:L7"/>
    <mergeCell ref="T5:T8"/>
    <mergeCell ref="U5:AB5"/>
    <mergeCell ref="AC5:AH5"/>
    <mergeCell ref="AI5:AN5"/>
    <mergeCell ref="AO5:AO8"/>
    <mergeCell ref="AP5:AP8"/>
    <mergeCell ref="W6:X7"/>
    <mergeCell ref="Y6:Y8"/>
    <mergeCell ref="Z6:Z7"/>
    <mergeCell ref="AA6:AA8"/>
    <mergeCell ref="A5:A8"/>
    <mergeCell ref="B5:B8"/>
    <mergeCell ref="C5:C8"/>
    <mergeCell ref="D5:D8"/>
    <mergeCell ref="E5:H5"/>
    <mergeCell ref="I5:L5"/>
  </mergeCells>
  <printOptions/>
  <pageMargins left="0" right="0" top="1.46" bottom="0.7480314960629921" header="0.31496062992125984" footer="0.31496062992125984"/>
  <pageSetup fitToHeight="0" fitToWidth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NJSK Naftogaz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2020-03-12T12:04:28Z</cp:lastPrinted>
  <dcterms:created xsi:type="dcterms:W3CDTF">2011-12-05T14:49:45Z</dcterms:created>
  <dcterms:modified xsi:type="dcterms:W3CDTF">2021-03-03T12:26:38Z</dcterms:modified>
  <cp:category/>
  <cp:version/>
  <cp:contentType/>
  <cp:contentStatus/>
</cp:coreProperties>
</file>