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18195" windowHeight="11760" activeTab="1"/>
  </bookViews>
  <sheets>
    <sheet name="Для облради текст" sheetId="4" r:id="rId1"/>
    <sheet name="Лист3" sheetId="3" r:id="rId2"/>
  </sheets>
  <definedNames>
    <definedName name="_xlnm.Print_Area" localSheetId="0">'Для облради текст'!$A$1:$M$145</definedName>
  </definedNames>
  <calcPr calcId="144525"/>
</workbook>
</file>

<file path=xl/calcChain.xml><?xml version="1.0" encoding="utf-8"?>
<calcChain xmlns="http://schemas.openxmlformats.org/spreadsheetml/2006/main">
  <c r="H89" i="4" l="1"/>
  <c r="J143" i="4" l="1"/>
  <c r="L139" i="4"/>
  <c r="K139" i="4"/>
  <c r="H139" i="4" s="1"/>
  <c r="K117" i="4"/>
  <c r="L117" i="4"/>
  <c r="K85" i="4"/>
  <c r="H59" i="4"/>
  <c r="L92" i="4"/>
  <c r="K92" i="4"/>
  <c r="J92" i="4"/>
  <c r="H90" i="4"/>
  <c r="J47" i="4"/>
  <c r="K47" i="4"/>
  <c r="H117" i="4" l="1"/>
  <c r="H62" i="4"/>
  <c r="H61" i="4"/>
  <c r="H70" i="4"/>
  <c r="H69" i="4" l="1"/>
  <c r="H71" i="4"/>
  <c r="H136" i="4"/>
  <c r="H140" i="4"/>
  <c r="H39" i="4"/>
  <c r="I92" i="4"/>
  <c r="H92" i="4" s="1"/>
  <c r="H55" i="4"/>
  <c r="H107" i="4"/>
  <c r="C83" i="4" l="1"/>
  <c r="H29" i="4" l="1"/>
  <c r="H48" i="4" l="1"/>
  <c r="C48" i="4" l="1"/>
  <c r="C82" i="4" l="1"/>
  <c r="H127" i="4" l="1"/>
  <c r="H129" i="4"/>
  <c r="H63" i="4"/>
  <c r="H95" i="4" l="1"/>
  <c r="L112" i="4"/>
  <c r="K112" i="4"/>
  <c r="I85" i="4"/>
  <c r="L47" i="4"/>
  <c r="H47" i="4" s="1"/>
  <c r="L24" i="4"/>
  <c r="K24" i="4"/>
  <c r="H135" i="4"/>
  <c r="H86" i="4"/>
  <c r="H104" i="4"/>
  <c r="H98" i="4"/>
  <c r="H101" i="4"/>
  <c r="H125" i="4"/>
  <c r="H58" i="4"/>
  <c r="H34" i="4"/>
  <c r="H142" i="4"/>
  <c r="H49" i="4"/>
  <c r="H137" i="4"/>
  <c r="H45" i="4"/>
  <c r="L143" i="4" l="1"/>
  <c r="I143" i="4"/>
  <c r="H85" i="4"/>
  <c r="K143" i="4"/>
  <c r="H44" i="4"/>
  <c r="H119" i="4"/>
  <c r="H120" i="4"/>
  <c r="H134" i="4"/>
  <c r="H115" i="4"/>
  <c r="H93" i="4"/>
  <c r="H54" i="4"/>
  <c r="H31" i="4"/>
  <c r="H141" i="4"/>
  <c r="H133" i="4"/>
  <c r="H114" i="4"/>
  <c r="H68" i="4"/>
  <c r="H43" i="4"/>
  <c r="H132" i="4"/>
  <c r="H60" i="4"/>
  <c r="H36" i="4"/>
  <c r="H124" i="4"/>
  <c r="H113" i="4"/>
  <c r="H112" i="4" l="1"/>
  <c r="H24" i="4"/>
  <c r="C140" i="4"/>
  <c r="C139" i="4" s="1"/>
  <c r="G139" i="4"/>
  <c r="F139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G117" i="4"/>
  <c r="F117" i="4"/>
  <c r="D117" i="4"/>
  <c r="C94" i="4"/>
  <c r="F92" i="4"/>
  <c r="D92" i="4"/>
  <c r="C81" i="4"/>
  <c r="C80" i="4"/>
  <c r="C79" i="4"/>
  <c r="C78" i="4"/>
  <c r="C77" i="4"/>
  <c r="C76" i="4"/>
  <c r="C75" i="4"/>
  <c r="F74" i="4"/>
  <c r="D74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G47" i="4"/>
  <c r="F47" i="4"/>
  <c r="D47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G24" i="4"/>
  <c r="F24" i="4"/>
  <c r="D24" i="4"/>
  <c r="D143" i="4" l="1"/>
  <c r="G143" i="4"/>
  <c r="H143" i="4"/>
  <c r="F143" i="4"/>
  <c r="C92" i="4"/>
  <c r="C117" i="4"/>
  <c r="C47" i="4"/>
  <c r="C24" i="4"/>
  <c r="C74" i="4"/>
  <c r="C143" i="4" l="1"/>
</calcChain>
</file>

<file path=xl/sharedStrings.xml><?xml version="1.0" encoding="utf-8"?>
<sst xmlns="http://schemas.openxmlformats.org/spreadsheetml/2006/main" count="814" uniqueCount="110">
  <si>
    <t>Захід</t>
  </si>
  <si>
    <t>Планові обсяги фінансування</t>
  </si>
  <si>
    <t>Усього</t>
  </si>
  <si>
    <t>У тому числі:</t>
  </si>
  <si>
    <t>Інші джерела</t>
  </si>
  <si>
    <t>Державний бюджет</t>
  </si>
  <si>
    <t>Обласний бюджет</t>
  </si>
  <si>
    <t>Інші місцеві бюджети</t>
  </si>
  <si>
    <t>Фактичні обсяги</t>
  </si>
  <si>
    <t xml:space="preserve">Стан виконання
Завдання (результативні показники виконання програми)
</t>
  </si>
  <si>
    <t>Строк виконання заходу</t>
  </si>
  <si>
    <t xml:space="preserve">Додаток 4
до Порядку
</t>
  </si>
  <si>
    <t xml:space="preserve">Звіт про виконання </t>
  </si>
  <si>
    <t>обласної програми «Питна вода Херсонщини» на 2012 – 2020 роки</t>
  </si>
  <si>
    <r>
      <t xml:space="preserve">                                              </t>
    </r>
    <r>
      <rPr>
        <b/>
        <u/>
        <sz val="12"/>
        <color theme="1"/>
        <rFont val="Times New Roman"/>
        <family val="1"/>
        <charset val="204"/>
      </rPr>
      <t>обласної державної адміністрації</t>
    </r>
    <r>
      <rPr>
        <b/>
        <sz val="12"/>
        <color theme="1"/>
        <rFont val="Times New Roman"/>
        <family val="1"/>
        <charset val="204"/>
      </rPr>
      <t>________________________________________________________</t>
    </r>
  </si>
  <si>
    <r>
      <t xml:space="preserve">КВКВ       </t>
    </r>
    <r>
      <rPr>
        <b/>
        <sz val="12"/>
        <color theme="1"/>
        <rFont val="Times New Roman"/>
        <family val="1"/>
        <charset val="204"/>
      </rPr>
      <t xml:space="preserve">                                      </t>
    </r>
    <r>
      <rPr>
        <sz val="12"/>
        <color theme="1"/>
        <rFont val="Times New Roman"/>
        <family val="1"/>
        <charset val="204"/>
      </rPr>
      <t>найменування головного розпорядника коштів програми</t>
    </r>
  </si>
  <si>
    <r>
      <t xml:space="preserve">КВКВ         </t>
    </r>
    <r>
      <rPr>
        <b/>
        <sz val="12"/>
        <color theme="1"/>
        <rFont val="Times New Roman"/>
        <family val="1"/>
        <charset val="204"/>
      </rPr>
      <t xml:space="preserve">                                     </t>
    </r>
    <r>
      <rPr>
        <sz val="12"/>
        <color theme="1"/>
        <rFont val="Times New Roman"/>
        <family val="1"/>
        <charset val="204"/>
      </rPr>
      <t>найменування відповідального виконавця програми</t>
    </r>
  </si>
  <si>
    <r>
      <t xml:space="preserve">                                              </t>
    </r>
    <r>
      <rPr>
        <b/>
        <u/>
        <sz val="12"/>
        <color theme="1"/>
        <rFont val="Times New Roman"/>
        <family val="1"/>
        <charset val="204"/>
      </rPr>
      <t>затверджена рішенням обласної ради від 10 травня 2012 року № 472</t>
    </r>
    <r>
      <rPr>
        <b/>
        <sz val="12"/>
        <color theme="1"/>
        <rFont val="Times New Roman"/>
        <family val="1"/>
        <charset val="204"/>
      </rPr>
      <t>________________________</t>
    </r>
  </si>
  <si>
    <r>
      <t xml:space="preserve">КВКВ    </t>
    </r>
    <r>
      <rPr>
        <b/>
        <sz val="12"/>
        <color theme="1"/>
        <rFont val="Times New Roman"/>
        <family val="1"/>
        <charset val="204"/>
      </rPr>
      <t xml:space="preserve">                                          </t>
    </r>
    <r>
      <rPr>
        <sz val="12"/>
        <color theme="1"/>
        <rFont val="Times New Roman"/>
        <family val="1"/>
        <charset val="204"/>
      </rPr>
      <t xml:space="preserve">найменування програми, дата і номер рішення обласної ради про її затвердження </t>
    </r>
  </si>
  <si>
    <r>
      <t>4.</t>
    </r>
    <r>
      <rPr>
        <b/>
        <sz val="7"/>
        <color theme="1"/>
        <rFont val="Times New Roman"/>
        <family val="1"/>
        <charset val="204"/>
      </rPr>
      <t xml:space="preserve">     </t>
    </r>
    <r>
      <rPr>
        <b/>
        <sz val="12"/>
        <color theme="1"/>
        <rFont val="Times New Roman"/>
        <family val="1"/>
        <charset val="204"/>
      </rPr>
      <t>Напрями діяльності та заходи обласної програми</t>
    </r>
  </si>
  <si>
    <r>
      <t>3.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u/>
        <sz val="12"/>
        <color theme="1"/>
        <rFont val="Times New Roman"/>
        <family val="1"/>
        <charset val="204"/>
      </rPr>
      <t xml:space="preserve">   40    </t>
    </r>
    <r>
      <rPr>
        <b/>
        <sz val="12"/>
        <color theme="1"/>
        <rFont val="Times New Roman"/>
        <family val="1"/>
        <charset val="204"/>
      </rPr>
      <t xml:space="preserve">                             </t>
    </r>
    <r>
      <rPr>
        <b/>
        <u/>
        <sz val="12"/>
        <color theme="1"/>
        <rFont val="Times New Roman"/>
        <family val="1"/>
        <charset val="204"/>
      </rPr>
      <t>Обласна програма «Питна вода Херсонщини» на 2012-2020 роки</t>
    </r>
  </si>
  <si>
    <t>тис.грн</t>
  </si>
  <si>
    <t>1. Охорона джерел питного водопостачання</t>
  </si>
  <si>
    <t>Упорядкування зон санітарної охорони джерел питного водопостачання</t>
  </si>
  <si>
    <t>Всього заплановано програмою</t>
  </si>
  <si>
    <t xml:space="preserve">Бериславський </t>
  </si>
  <si>
    <t>Білозерський</t>
  </si>
  <si>
    <t>Великолепетиський</t>
  </si>
  <si>
    <t>Великоолександрівський</t>
  </si>
  <si>
    <t>Верхньорогачицький</t>
  </si>
  <si>
    <t>Високопільський</t>
  </si>
  <si>
    <t>Генічеський</t>
  </si>
  <si>
    <t>Голопристанський</t>
  </si>
  <si>
    <t>Іванівський</t>
  </si>
  <si>
    <t>Каланчацький</t>
  </si>
  <si>
    <t>Каховський</t>
  </si>
  <si>
    <t>Нижньосірогозький</t>
  </si>
  <si>
    <t>Нововоронцовський</t>
  </si>
  <si>
    <t>Новотроїцький</t>
  </si>
  <si>
    <t>Скадовський</t>
  </si>
  <si>
    <t>Олешківський</t>
  </si>
  <si>
    <t>Чаплинський</t>
  </si>
  <si>
    <t>м.Херсон</t>
  </si>
  <si>
    <t>Будівництво та реконструкція водозабірних споруд із застосуванням новітніх технологій та обладнання</t>
  </si>
  <si>
    <t>Горностаївський</t>
  </si>
  <si>
    <t>м.Каховка</t>
  </si>
  <si>
    <t xml:space="preserve">м.Херсон </t>
  </si>
  <si>
    <t>2. Доведення якості питної води до встановлених нормативів</t>
  </si>
  <si>
    <t>Впровадження станцій доочищення питної води у системах централізованого водопостачання</t>
  </si>
  <si>
    <t>Проектування та будівництво бюветних комплексів</t>
  </si>
  <si>
    <t>Програмою не передбачено</t>
  </si>
  <si>
    <t>Оснащення лабораторій контролю якості води та стічних вод сучасними контрольно-аналітичним обладнанням</t>
  </si>
  <si>
    <t>Розроблення схем оптимізації роботи систем централізованого водопостачання та водовідведення</t>
  </si>
  <si>
    <t>Аварійно-відновлювальні роботи з реконструкції водопровідних мереж</t>
  </si>
  <si>
    <t>Аварійно-відновлювальні роботи з реконструкції каналізаційних мереж</t>
  </si>
  <si>
    <t xml:space="preserve">Високопільський </t>
  </si>
  <si>
    <t>1 од.</t>
  </si>
  <si>
    <t>м.Нова Каховка</t>
  </si>
  <si>
    <t>2 од.</t>
  </si>
  <si>
    <t>3 од.</t>
  </si>
  <si>
    <t>*</t>
  </si>
  <si>
    <t>8 од.</t>
  </si>
  <si>
    <t>м.Гола Пристань</t>
  </si>
  <si>
    <t>1,5 км</t>
  </si>
  <si>
    <t>-</t>
  </si>
  <si>
    <t>Будівництво та реконструкція водопровідних та каналізаційних очисних споруд із застосуванням новітніх технологій та обладнання</t>
  </si>
  <si>
    <t>ДФРР*</t>
  </si>
  <si>
    <t>0,84 км</t>
  </si>
  <si>
    <t>ОТГ Борозенська</t>
  </si>
  <si>
    <t>ОТГ Тавричанська</t>
  </si>
  <si>
    <t>2,3 км</t>
  </si>
  <si>
    <t>* Реконструкція комплексу міських очисних споруд по очистці стічних каналізаційних вод КП «Очисні споруди» в м. Скадовську Херсонської області.</t>
  </si>
  <si>
    <t>1,8 км</t>
  </si>
  <si>
    <t xml:space="preserve">* Реконструкція комплексу очисних споруд питної води Нововоронцовської селищної ради в смт Нововоронцовка Херсонської області, вул.Промислова,27 за рахунок субвенції з Державного бюджету місцевим бюджетам на здійснення заходів щодо соціально-економічного розвитку окремих територій. </t>
  </si>
  <si>
    <t>Всього по всім заходам заплановано програмою</t>
  </si>
  <si>
    <t>за 2020 рік</t>
  </si>
  <si>
    <r>
      <t>1.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u/>
        <sz val="12"/>
        <color theme="1"/>
        <rFont val="Times New Roman"/>
        <family val="1"/>
        <charset val="204"/>
      </rPr>
      <t xml:space="preserve">   40    </t>
    </r>
    <r>
      <rPr>
        <b/>
        <sz val="12"/>
        <color theme="1"/>
        <rFont val="Times New Roman"/>
        <family val="1"/>
        <charset val="204"/>
      </rPr>
      <t xml:space="preserve">                             </t>
    </r>
    <r>
      <rPr>
        <b/>
        <u/>
        <sz val="12"/>
        <color theme="1"/>
        <rFont val="Times New Roman"/>
        <family val="1"/>
        <charset val="204"/>
      </rPr>
      <t xml:space="preserve">Департамент розвитку територій </t>
    </r>
  </si>
  <si>
    <r>
      <t>2.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u/>
        <sz val="12"/>
        <color theme="1"/>
        <rFont val="Times New Roman"/>
        <family val="1"/>
        <charset val="204"/>
      </rPr>
      <t xml:space="preserve">   40    </t>
    </r>
    <r>
      <rPr>
        <b/>
        <sz val="12"/>
        <color theme="1"/>
        <rFont val="Times New Roman"/>
        <family val="1"/>
        <charset val="204"/>
      </rPr>
      <t xml:space="preserve">                             </t>
    </r>
    <r>
      <rPr>
        <b/>
        <u/>
        <sz val="12"/>
        <color theme="1"/>
        <rFont val="Times New Roman"/>
        <family val="1"/>
        <charset val="204"/>
      </rPr>
      <t>Департамент розвитку територій</t>
    </r>
  </si>
  <si>
    <t>* Реконструкція очисних споруд м.Берислав Херсонської області (Коригування 2) за рахунок обласного Фонду охорони навколишнього природного середовища.</t>
  </si>
  <si>
    <t>0,93 км</t>
  </si>
  <si>
    <t>12,617 км</t>
  </si>
  <si>
    <t>0,89 км</t>
  </si>
  <si>
    <t>1 км</t>
  </si>
  <si>
    <t>* Реконструкція очисних споруд смт Каланчак Каланчацького району Херсонської області. Перша черга.Перший пусковий комплекс за рахунок коштів місцевого бюджету</t>
  </si>
  <si>
    <t>м. Нова Каховка</t>
  </si>
  <si>
    <t>0,856 км</t>
  </si>
  <si>
    <t>0,219 км</t>
  </si>
  <si>
    <t>1,3 км</t>
  </si>
  <si>
    <t>3,2 км</t>
  </si>
  <si>
    <t>0,1 км</t>
  </si>
  <si>
    <t>ОТГ Присиваська</t>
  </si>
  <si>
    <t>14,521 км</t>
  </si>
  <si>
    <t>ОТГ Таврійська</t>
  </si>
  <si>
    <t>ОТГ Іванівська</t>
  </si>
  <si>
    <t>ОТГ Горностаївська</t>
  </si>
  <si>
    <t xml:space="preserve">2 од. </t>
  </si>
  <si>
    <t>3,8 км</t>
  </si>
  <si>
    <t>* Будівництво бювету на території артезіанської свердловини № 20-98 за адресою: м.Херсон,  вул.Арктична,3 за рахунок залишку субвенції з Державного бюджету місцевим бюджетам на здійснення заходів щодо соціально-економічного розвитку окремих територій.</t>
  </si>
  <si>
    <t>23 од.</t>
  </si>
  <si>
    <t>9 од.</t>
  </si>
  <si>
    <t>44,664 км</t>
  </si>
  <si>
    <t>1,209 км</t>
  </si>
  <si>
    <t>6 од.</t>
  </si>
  <si>
    <t xml:space="preserve">3 од. </t>
  </si>
  <si>
    <t xml:space="preserve">5 од. </t>
  </si>
  <si>
    <t xml:space="preserve">1 од. </t>
  </si>
  <si>
    <t xml:space="preserve">1 од. 
</t>
  </si>
  <si>
    <t xml:space="preserve">2 од. 
 </t>
  </si>
  <si>
    <t>38 од.</t>
  </si>
  <si>
    <t xml:space="preserve">4 од.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</si>
</sst>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1">
    <xf numFmtId="0" fontId="0" fillId="0" borderId="0" xfId="0"/>
    <xf numFmtId="0" fontId="2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2" fontId="3" fillId="0" borderId="0" xfId="0" applyNumberFormat="1" applyFont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top"/>
    </xf>
    <xf numFmtId="2" fontId="2" fillId="0" borderId="1" xfId="0" applyNumberFormat="1" applyFont="1" applyBorder="1" applyAlignment="1">
      <alignment horizontal="center" vertical="top"/>
    </xf>
    <xf numFmtId="2" fontId="1" fillId="0" borderId="0" xfId="0" applyNumberFormat="1" applyFont="1" applyAlignment="1">
      <alignment horizontal="center" vertical="top"/>
    </xf>
    <xf numFmtId="0" fontId="7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/>
    </xf>
    <xf numFmtId="0" fontId="2" fillId="0" borderId="3" xfId="0" applyFont="1" applyBorder="1" applyAlignment="1">
      <alignment horizontal="center" vertical="top"/>
    </xf>
    <xf numFmtId="2" fontId="2" fillId="0" borderId="3" xfId="0" applyNumberFormat="1" applyFont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11" xfId="0" applyFont="1" applyBorder="1" applyAlignment="1">
      <alignment horizontal="left" vertical="top"/>
    </xf>
    <xf numFmtId="0" fontId="2" fillId="0" borderId="9" xfId="0" applyFont="1" applyBorder="1" applyAlignment="1">
      <alignment horizontal="center" vertical="top"/>
    </xf>
    <xf numFmtId="2" fontId="2" fillId="0" borderId="9" xfId="0" applyNumberFormat="1" applyFont="1" applyBorder="1" applyAlignment="1">
      <alignment horizontal="center" vertical="top"/>
    </xf>
    <xf numFmtId="2" fontId="2" fillId="0" borderId="9" xfId="0" applyNumberFormat="1" applyFont="1" applyFill="1" applyBorder="1" applyAlignment="1">
      <alignment horizontal="center" vertical="top"/>
    </xf>
    <xf numFmtId="2" fontId="8" fillId="0" borderId="9" xfId="0" applyNumberFormat="1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/>
    </xf>
    <xf numFmtId="2" fontId="2" fillId="0" borderId="3" xfId="0" applyNumberFormat="1" applyFont="1" applyFill="1" applyBorder="1" applyAlignment="1">
      <alignment horizontal="center" vertical="top"/>
    </xf>
    <xf numFmtId="2" fontId="8" fillId="0" borderId="3" xfId="0" applyNumberFormat="1" applyFont="1" applyBorder="1" applyAlignment="1">
      <alignment horizontal="center" vertical="top" wrapText="1"/>
    </xf>
    <xf numFmtId="0" fontId="2" fillId="0" borderId="2" xfId="0" applyFont="1" applyFill="1" applyBorder="1" applyAlignment="1">
      <alignment horizontal="left" vertical="top"/>
    </xf>
    <xf numFmtId="0" fontId="2" fillId="0" borderId="13" xfId="0" applyFont="1" applyBorder="1" applyAlignment="1">
      <alignment horizontal="left" vertical="top" wrapText="1"/>
    </xf>
    <xf numFmtId="2" fontId="7" fillId="0" borderId="0" xfId="0" applyNumberFormat="1" applyFont="1" applyAlignment="1">
      <alignment horizontal="center" vertical="top"/>
    </xf>
    <xf numFmtId="0" fontId="7" fillId="0" borderId="1" xfId="0" applyFont="1" applyFill="1" applyBorder="1" applyAlignment="1">
      <alignment horizontal="center" vertical="top"/>
    </xf>
    <xf numFmtId="0" fontId="7" fillId="0" borderId="3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 wrapText="1"/>
    </xf>
    <xf numFmtId="2" fontId="2" fillId="0" borderId="3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2" fontId="2" fillId="0" borderId="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/>
    </xf>
    <xf numFmtId="0" fontId="2" fillId="0" borderId="2" xfId="0" applyFont="1" applyFill="1" applyBorder="1" applyAlignment="1">
      <alignment horizontal="center" vertical="top" wrapText="1"/>
    </xf>
    <xf numFmtId="2" fontId="2" fillId="0" borderId="2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 horizontal="center" vertical="top"/>
    </xf>
    <xf numFmtId="2" fontId="2" fillId="0" borderId="2" xfId="0" applyNumberFormat="1" applyFont="1" applyFill="1" applyBorder="1" applyAlignment="1">
      <alignment horizontal="center" vertical="top"/>
    </xf>
    <xf numFmtId="2" fontId="8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/>
    </xf>
    <xf numFmtId="0" fontId="2" fillId="0" borderId="0" xfId="0" applyFont="1" applyAlignment="1">
      <alignment horizontal="left" vertical="top"/>
    </xf>
    <xf numFmtId="2" fontId="2" fillId="0" borderId="12" xfId="0" applyNumberFormat="1" applyFont="1" applyFill="1" applyBorder="1" applyAlignment="1">
      <alignment horizontal="center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6" fillId="0" borderId="0" xfId="0" applyFont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left" vertical="top"/>
    </xf>
    <xf numFmtId="0" fontId="2" fillId="0" borderId="2" xfId="0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/>
    </xf>
    <xf numFmtId="2" fontId="2" fillId="0" borderId="13" xfId="0" applyNumberFormat="1" applyFont="1" applyBorder="1" applyAlignment="1">
      <alignment horizontal="center" vertical="top"/>
    </xf>
    <xf numFmtId="0" fontId="2" fillId="0" borderId="10" xfId="0" applyFont="1" applyFill="1" applyBorder="1" applyAlignment="1">
      <alignment horizontal="left" vertical="top"/>
    </xf>
    <xf numFmtId="0" fontId="7" fillId="0" borderId="11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top"/>
    </xf>
    <xf numFmtId="0" fontId="7" fillId="0" borderId="8" xfId="0" applyFont="1" applyBorder="1" applyAlignment="1">
      <alignment horizontal="center" vertical="top"/>
    </xf>
    <xf numFmtId="0" fontId="7" fillId="0" borderId="5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/>
    </xf>
    <xf numFmtId="0" fontId="7" fillId="0" borderId="7" xfId="0" applyFont="1" applyBorder="1" applyAlignment="1">
      <alignment horizontal="center" vertical="top"/>
    </xf>
    <xf numFmtId="0" fontId="2" fillId="0" borderId="11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2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7" fillId="0" borderId="5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2" fontId="2" fillId="0" borderId="0" xfId="0" applyNumberFormat="1" applyFont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0" fontId="7" fillId="0" borderId="5" xfId="0" applyFont="1" applyBorder="1" applyAlignment="1">
      <alignment horizontal="left" vertical="top"/>
    </xf>
    <xf numFmtId="0" fontId="7" fillId="0" borderId="7" xfId="0" applyFont="1" applyBorder="1" applyAlignment="1">
      <alignment horizontal="left"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9" xfId="0" applyFont="1" applyFill="1" applyBorder="1" applyAlignment="1">
      <alignment horizontal="left" vertical="top" wrapText="1"/>
    </xf>
    <xf numFmtId="0" fontId="2" fillId="0" borderId="8" xfId="0" applyFont="1" applyFill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0" fontId="7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7"/>
  <sheetViews>
    <sheetView view="pageBreakPreview" topLeftCell="A19" zoomScaleNormal="55" zoomScaleSheetLayoutView="100" workbookViewId="0">
      <pane ySplit="1785" topLeftCell="A124" activePane="bottomLeft"/>
      <selection activeCell="I17" sqref="I17"/>
      <selection pane="bottomLeft" activeCell="D145" sqref="D145"/>
    </sheetView>
  </sheetViews>
  <sheetFormatPr defaultRowHeight="15" x14ac:dyDescent="0.25"/>
  <cols>
    <col min="1" max="1" width="22.42578125" style="56" customWidth="1"/>
    <col min="2" max="2" width="9.7109375" style="1" customWidth="1"/>
    <col min="3" max="3" width="9.5703125" style="4" customWidth="1"/>
    <col min="4" max="4" width="10.85546875" style="4" customWidth="1"/>
    <col min="5" max="5" width="9.5703125" style="4" customWidth="1"/>
    <col min="6" max="6" width="9.28515625" style="4" customWidth="1"/>
    <col min="7" max="7" width="8.42578125" style="4" customWidth="1"/>
    <col min="8" max="8" width="10.5703125" style="4" customWidth="1"/>
    <col min="9" max="9" width="10.7109375" style="4" customWidth="1"/>
    <col min="10" max="10" width="9.5703125" style="4" customWidth="1"/>
    <col min="11" max="11" width="9.7109375" style="4" customWidth="1"/>
    <col min="12" max="12" width="8.28515625" style="4" customWidth="1"/>
    <col min="13" max="13" width="24.28515625" style="1" customWidth="1"/>
    <col min="14" max="14" width="9.140625" style="1" customWidth="1"/>
    <col min="15" max="16384" width="9.140625" style="1"/>
  </cols>
  <sheetData>
    <row r="1" spans="1:12" ht="30.75" customHeight="1" x14ac:dyDescent="0.25">
      <c r="K1" s="85" t="s">
        <v>11</v>
      </c>
      <c r="L1" s="85"/>
    </row>
    <row r="2" spans="1:12" ht="15.75" x14ac:dyDescent="0.25">
      <c r="F2" s="5" t="s">
        <v>12</v>
      </c>
    </row>
    <row r="3" spans="1:12" ht="15.75" x14ac:dyDescent="0.25">
      <c r="F3" s="5" t="s">
        <v>13</v>
      </c>
    </row>
    <row r="4" spans="1:12" ht="15.75" x14ac:dyDescent="0.25">
      <c r="F4" s="5" t="s">
        <v>75</v>
      </c>
    </row>
    <row r="5" spans="1:12" ht="15.75" x14ac:dyDescent="0.25">
      <c r="A5" s="59" t="s">
        <v>76</v>
      </c>
    </row>
    <row r="6" spans="1:12" ht="15.75" x14ac:dyDescent="0.25">
      <c r="A6" s="59" t="s">
        <v>14</v>
      </c>
    </row>
    <row r="7" spans="1:12" ht="15.75" x14ac:dyDescent="0.25">
      <c r="A7" s="60" t="s">
        <v>15</v>
      </c>
    </row>
    <row r="8" spans="1:12" ht="8.25" customHeight="1" x14ac:dyDescent="0.25">
      <c r="A8" s="59"/>
    </row>
    <row r="9" spans="1:12" ht="15.75" x14ac:dyDescent="0.25">
      <c r="A9" s="59" t="s">
        <v>77</v>
      </c>
    </row>
    <row r="10" spans="1:12" ht="15.75" x14ac:dyDescent="0.25">
      <c r="A10" s="59" t="s">
        <v>14</v>
      </c>
    </row>
    <row r="11" spans="1:12" ht="15.75" x14ac:dyDescent="0.25">
      <c r="A11" s="60" t="s">
        <v>16</v>
      </c>
    </row>
    <row r="12" spans="1:12" ht="5.25" customHeight="1" x14ac:dyDescent="0.25">
      <c r="A12" s="59"/>
    </row>
    <row r="13" spans="1:12" ht="15.75" x14ac:dyDescent="0.25">
      <c r="A13" s="59" t="s">
        <v>20</v>
      </c>
    </row>
    <row r="14" spans="1:12" ht="15.75" x14ac:dyDescent="0.25">
      <c r="A14" s="59" t="s">
        <v>17</v>
      </c>
    </row>
    <row r="15" spans="1:12" ht="15.75" x14ac:dyDescent="0.25">
      <c r="A15" s="60" t="s">
        <v>18</v>
      </c>
    </row>
    <row r="16" spans="1:12" ht="5.25" customHeight="1" x14ac:dyDescent="0.25">
      <c r="A16" s="59"/>
    </row>
    <row r="17" spans="1:14" ht="18.75" x14ac:dyDescent="0.25">
      <c r="A17" s="61" t="s">
        <v>19</v>
      </c>
    </row>
    <row r="18" spans="1:14" ht="15.75" x14ac:dyDescent="0.25">
      <c r="L18" s="9" t="s">
        <v>21</v>
      </c>
    </row>
    <row r="19" spans="1:14" ht="14.25" customHeight="1" x14ac:dyDescent="0.25">
      <c r="A19" s="94" t="s">
        <v>0</v>
      </c>
      <c r="B19" s="97" t="s">
        <v>10</v>
      </c>
      <c r="C19" s="82" t="s">
        <v>1</v>
      </c>
      <c r="D19" s="82"/>
      <c r="E19" s="82"/>
      <c r="F19" s="82"/>
      <c r="G19" s="82"/>
      <c r="H19" s="82" t="s">
        <v>8</v>
      </c>
      <c r="I19" s="82"/>
      <c r="J19" s="82"/>
      <c r="K19" s="82"/>
      <c r="L19" s="82"/>
      <c r="M19" s="98" t="s">
        <v>9</v>
      </c>
      <c r="N19" s="92"/>
    </row>
    <row r="20" spans="1:14" x14ac:dyDescent="0.25">
      <c r="A20" s="95"/>
      <c r="B20" s="97"/>
      <c r="C20" s="81" t="s">
        <v>2</v>
      </c>
      <c r="D20" s="82" t="s">
        <v>3</v>
      </c>
      <c r="E20" s="82"/>
      <c r="F20" s="82"/>
      <c r="G20" s="82"/>
      <c r="H20" s="81" t="s">
        <v>2</v>
      </c>
      <c r="I20" s="82" t="s">
        <v>3</v>
      </c>
      <c r="J20" s="82"/>
      <c r="K20" s="82"/>
      <c r="L20" s="82"/>
      <c r="M20" s="99"/>
      <c r="N20" s="92"/>
    </row>
    <row r="21" spans="1:14" ht="45" customHeight="1" x14ac:dyDescent="0.25">
      <c r="A21" s="96"/>
      <c r="B21" s="97"/>
      <c r="C21" s="81"/>
      <c r="D21" s="6" t="s">
        <v>5</v>
      </c>
      <c r="E21" s="6" t="s">
        <v>6</v>
      </c>
      <c r="F21" s="6" t="s">
        <v>7</v>
      </c>
      <c r="G21" s="6" t="s">
        <v>4</v>
      </c>
      <c r="H21" s="81"/>
      <c r="I21" s="6" t="s">
        <v>5</v>
      </c>
      <c r="J21" s="6" t="s">
        <v>6</v>
      </c>
      <c r="K21" s="6" t="s">
        <v>7</v>
      </c>
      <c r="L21" s="6" t="s">
        <v>4</v>
      </c>
      <c r="M21" s="100"/>
      <c r="N21" s="92"/>
    </row>
    <row r="22" spans="1:14" ht="14.25" customHeight="1" x14ac:dyDescent="0.25">
      <c r="A22" s="75" t="s">
        <v>22</v>
      </c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7"/>
    </row>
    <row r="23" spans="1:14" ht="18" customHeight="1" x14ac:dyDescent="0.25">
      <c r="A23" s="75" t="s">
        <v>23</v>
      </c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7"/>
    </row>
    <row r="24" spans="1:14" s="2" customFormat="1" ht="17.25" customHeight="1" x14ac:dyDescent="0.25">
      <c r="A24" s="93" t="s">
        <v>24</v>
      </c>
      <c r="B24" s="93"/>
      <c r="C24" s="7">
        <f>SUM(C25:C42)</f>
        <v>2346.6799999999998</v>
      </c>
      <c r="D24" s="7">
        <f>SUM(D25:D42)</f>
        <v>1060.8</v>
      </c>
      <c r="E24" s="7" t="s">
        <v>64</v>
      </c>
      <c r="F24" s="7">
        <f>SUM(F25:F42)</f>
        <v>1161</v>
      </c>
      <c r="G24" s="7">
        <f>SUM(G25:G42)</f>
        <v>124.88</v>
      </c>
      <c r="H24" s="7">
        <f>SUM(H25:H45)</f>
        <v>880.17</v>
      </c>
      <c r="I24" s="7" t="s">
        <v>64</v>
      </c>
      <c r="J24" s="7" t="s">
        <v>64</v>
      </c>
      <c r="K24" s="7">
        <f>SUM(K25:K45)</f>
        <v>828.16</v>
      </c>
      <c r="L24" s="7">
        <f>SUM(L25:L45)</f>
        <v>52.01</v>
      </c>
      <c r="M24" s="31" t="s">
        <v>98</v>
      </c>
      <c r="N24" s="30"/>
    </row>
    <row r="25" spans="1:14" s="44" customFormat="1" x14ac:dyDescent="0.25">
      <c r="A25" s="16" t="s">
        <v>25</v>
      </c>
      <c r="B25" s="42">
        <v>2020</v>
      </c>
      <c r="C25" s="43">
        <f t="shared" ref="C25:C42" si="0">SUM(D25:G25)</f>
        <v>274.2</v>
      </c>
      <c r="D25" s="43">
        <v>136.80000000000001</v>
      </c>
      <c r="E25" s="43" t="s">
        <v>64</v>
      </c>
      <c r="F25" s="43">
        <v>123.6</v>
      </c>
      <c r="G25" s="43">
        <v>13.8</v>
      </c>
      <c r="H25" s="43" t="s">
        <v>64</v>
      </c>
      <c r="I25" s="43" t="s">
        <v>64</v>
      </c>
      <c r="J25" s="43" t="s">
        <v>64</v>
      </c>
      <c r="K25" s="43" t="s">
        <v>64</v>
      </c>
      <c r="L25" s="43" t="s">
        <v>64</v>
      </c>
      <c r="M25" s="42" t="s">
        <v>64</v>
      </c>
    </row>
    <row r="26" spans="1:14" s="44" customFormat="1" x14ac:dyDescent="0.25">
      <c r="A26" s="16" t="s">
        <v>26</v>
      </c>
      <c r="B26" s="42">
        <v>2020</v>
      </c>
      <c r="C26" s="43">
        <f t="shared" si="0"/>
        <v>171.60000000000002</v>
      </c>
      <c r="D26" s="43">
        <v>86.2</v>
      </c>
      <c r="E26" s="43" t="s">
        <v>64</v>
      </c>
      <c r="F26" s="43">
        <v>77.400000000000006</v>
      </c>
      <c r="G26" s="43">
        <v>8</v>
      </c>
      <c r="H26" s="43" t="s">
        <v>64</v>
      </c>
      <c r="I26" s="43" t="s">
        <v>64</v>
      </c>
      <c r="J26" s="43" t="s">
        <v>64</v>
      </c>
      <c r="K26" s="43" t="s">
        <v>64</v>
      </c>
      <c r="L26" s="43" t="s">
        <v>64</v>
      </c>
      <c r="M26" s="42" t="s">
        <v>64</v>
      </c>
    </row>
    <row r="27" spans="1:14" s="44" customFormat="1" x14ac:dyDescent="0.25">
      <c r="A27" s="16" t="s">
        <v>27</v>
      </c>
      <c r="B27" s="42">
        <v>2020</v>
      </c>
      <c r="C27" s="43">
        <f t="shared" si="0"/>
        <v>274.2</v>
      </c>
      <c r="D27" s="43">
        <v>136.80000000000001</v>
      </c>
      <c r="E27" s="43" t="s">
        <v>64</v>
      </c>
      <c r="F27" s="43">
        <v>123.6</v>
      </c>
      <c r="G27" s="43">
        <v>13.8</v>
      </c>
      <c r="H27" s="43" t="s">
        <v>64</v>
      </c>
      <c r="I27" s="43" t="s">
        <v>64</v>
      </c>
      <c r="J27" s="43" t="s">
        <v>64</v>
      </c>
      <c r="K27" s="43" t="s">
        <v>64</v>
      </c>
      <c r="L27" s="43" t="s">
        <v>64</v>
      </c>
      <c r="M27" s="42" t="s">
        <v>64</v>
      </c>
    </row>
    <row r="28" spans="1:14" s="44" customFormat="1" x14ac:dyDescent="0.25">
      <c r="A28" s="16" t="s">
        <v>28</v>
      </c>
      <c r="B28" s="42">
        <v>2020</v>
      </c>
      <c r="C28" s="43">
        <f t="shared" si="0"/>
        <v>58.4</v>
      </c>
      <c r="D28" s="43" t="s">
        <v>64</v>
      </c>
      <c r="E28" s="43" t="s">
        <v>64</v>
      </c>
      <c r="F28" s="43">
        <v>52.6</v>
      </c>
      <c r="G28" s="43">
        <v>5.8</v>
      </c>
      <c r="H28" s="43" t="s">
        <v>64</v>
      </c>
      <c r="I28" s="43" t="s">
        <v>64</v>
      </c>
      <c r="J28" s="43" t="s">
        <v>64</v>
      </c>
      <c r="K28" s="43" t="s">
        <v>64</v>
      </c>
      <c r="L28" s="43" t="s">
        <v>64</v>
      </c>
      <c r="M28" s="43" t="s">
        <v>64</v>
      </c>
    </row>
    <row r="29" spans="1:14" s="44" customFormat="1" x14ac:dyDescent="0.25">
      <c r="A29" s="16" t="s">
        <v>29</v>
      </c>
      <c r="B29" s="42">
        <v>2020</v>
      </c>
      <c r="C29" s="43">
        <f t="shared" si="0"/>
        <v>116.8</v>
      </c>
      <c r="D29" s="43">
        <v>58.4</v>
      </c>
      <c r="E29" s="43" t="s">
        <v>64</v>
      </c>
      <c r="F29" s="43">
        <v>52.6</v>
      </c>
      <c r="G29" s="43">
        <v>5.8</v>
      </c>
      <c r="H29" s="43">
        <f>K29</f>
        <v>73</v>
      </c>
      <c r="I29" s="43" t="s">
        <v>64</v>
      </c>
      <c r="J29" s="43" t="s">
        <v>64</v>
      </c>
      <c r="K29" s="43">
        <v>73</v>
      </c>
      <c r="L29" s="43" t="s">
        <v>64</v>
      </c>
      <c r="M29" s="42" t="s">
        <v>103</v>
      </c>
    </row>
    <row r="30" spans="1:14" s="44" customFormat="1" x14ac:dyDescent="0.25">
      <c r="A30" s="16" t="s">
        <v>30</v>
      </c>
      <c r="B30" s="42">
        <v>2020</v>
      </c>
      <c r="C30" s="43">
        <f t="shared" si="0"/>
        <v>71.8</v>
      </c>
      <c r="D30" s="43">
        <v>36</v>
      </c>
      <c r="E30" s="43" t="s">
        <v>64</v>
      </c>
      <c r="F30" s="43">
        <v>34</v>
      </c>
      <c r="G30" s="43">
        <v>1.8</v>
      </c>
      <c r="H30" s="43" t="s">
        <v>64</v>
      </c>
      <c r="I30" s="43" t="s">
        <v>64</v>
      </c>
      <c r="J30" s="43" t="s">
        <v>64</v>
      </c>
      <c r="K30" s="43" t="s">
        <v>64</v>
      </c>
      <c r="L30" s="43" t="s">
        <v>64</v>
      </c>
      <c r="M30" s="42" t="s">
        <v>64</v>
      </c>
    </row>
    <row r="31" spans="1:14" s="44" customFormat="1" ht="15" customHeight="1" x14ac:dyDescent="0.25">
      <c r="A31" s="16" t="s">
        <v>31</v>
      </c>
      <c r="B31" s="42">
        <v>2020</v>
      </c>
      <c r="C31" s="43">
        <f t="shared" si="0"/>
        <v>163.39999999999998</v>
      </c>
      <c r="D31" s="43">
        <v>81.8</v>
      </c>
      <c r="E31" s="43" t="s">
        <v>64</v>
      </c>
      <c r="F31" s="43">
        <v>73.400000000000006</v>
      </c>
      <c r="G31" s="43">
        <v>8.1999999999999993</v>
      </c>
      <c r="H31" s="43">
        <f>SUM(I31:L31)</f>
        <v>63</v>
      </c>
      <c r="I31" s="43" t="s">
        <v>64</v>
      </c>
      <c r="J31" s="43" t="s">
        <v>64</v>
      </c>
      <c r="K31" s="43">
        <v>52.5</v>
      </c>
      <c r="L31" s="43">
        <v>10.5</v>
      </c>
      <c r="M31" s="51" t="s">
        <v>104</v>
      </c>
    </row>
    <row r="32" spans="1:14" s="44" customFormat="1" x14ac:dyDescent="0.25">
      <c r="A32" s="16" t="s">
        <v>32</v>
      </c>
      <c r="B32" s="42">
        <v>2020</v>
      </c>
      <c r="C32" s="43">
        <f t="shared" si="0"/>
        <v>344.8</v>
      </c>
      <c r="D32" s="43">
        <v>172.8</v>
      </c>
      <c r="E32" s="43" t="s">
        <v>64</v>
      </c>
      <c r="F32" s="43">
        <v>155</v>
      </c>
      <c r="G32" s="43">
        <v>17</v>
      </c>
      <c r="H32" s="43" t="s">
        <v>64</v>
      </c>
      <c r="I32" s="43" t="s">
        <v>64</v>
      </c>
      <c r="J32" s="43" t="s">
        <v>64</v>
      </c>
      <c r="K32" s="43" t="s">
        <v>64</v>
      </c>
      <c r="L32" s="43" t="s">
        <v>64</v>
      </c>
      <c r="M32" s="43" t="s">
        <v>64</v>
      </c>
    </row>
    <row r="33" spans="1:14" s="44" customFormat="1" x14ac:dyDescent="0.25">
      <c r="A33" s="16" t="s">
        <v>33</v>
      </c>
      <c r="B33" s="42">
        <v>2020</v>
      </c>
      <c r="C33" s="43">
        <f t="shared" si="0"/>
        <v>8.2800000000000011</v>
      </c>
      <c r="D33" s="43" t="s">
        <v>64</v>
      </c>
      <c r="E33" s="43" t="s">
        <v>64</v>
      </c>
      <c r="F33" s="43">
        <v>7.4</v>
      </c>
      <c r="G33" s="43">
        <v>0.88</v>
      </c>
      <c r="H33" s="43" t="s">
        <v>64</v>
      </c>
      <c r="I33" s="43" t="s">
        <v>64</v>
      </c>
      <c r="J33" s="43" t="s">
        <v>64</v>
      </c>
      <c r="K33" s="43" t="s">
        <v>64</v>
      </c>
      <c r="L33" s="43" t="s">
        <v>64</v>
      </c>
      <c r="M33" s="42" t="s">
        <v>64</v>
      </c>
    </row>
    <row r="34" spans="1:14" s="44" customFormat="1" x14ac:dyDescent="0.25">
      <c r="A34" s="16" t="s">
        <v>34</v>
      </c>
      <c r="B34" s="42">
        <v>2020</v>
      </c>
      <c r="C34" s="43">
        <f t="shared" si="0"/>
        <v>258.39999999999998</v>
      </c>
      <c r="D34" s="43">
        <v>129</v>
      </c>
      <c r="E34" s="43" t="s">
        <v>64</v>
      </c>
      <c r="F34" s="43">
        <v>116.6</v>
      </c>
      <c r="G34" s="43">
        <v>12.8</v>
      </c>
      <c r="H34" s="43">
        <f>SUM(I34:L34)</f>
        <v>280.89999999999998</v>
      </c>
      <c r="I34" s="43" t="s">
        <v>64</v>
      </c>
      <c r="J34" s="43" t="s">
        <v>64</v>
      </c>
      <c r="K34" s="43">
        <v>280.89999999999998</v>
      </c>
      <c r="L34" s="43" t="s">
        <v>64</v>
      </c>
      <c r="M34" s="42" t="s">
        <v>61</v>
      </c>
      <c r="N34" s="52"/>
    </row>
    <row r="35" spans="1:14" s="44" customFormat="1" x14ac:dyDescent="0.25">
      <c r="A35" s="16" t="s">
        <v>35</v>
      </c>
      <c r="B35" s="42">
        <v>2020</v>
      </c>
      <c r="C35" s="43">
        <f t="shared" si="0"/>
        <v>2.6</v>
      </c>
      <c r="D35" s="43" t="s">
        <v>64</v>
      </c>
      <c r="E35" s="43" t="s">
        <v>64</v>
      </c>
      <c r="F35" s="43">
        <v>2.6</v>
      </c>
      <c r="G35" s="43"/>
      <c r="H35" s="43" t="s">
        <v>64</v>
      </c>
      <c r="I35" s="43" t="s">
        <v>64</v>
      </c>
      <c r="J35" s="43" t="s">
        <v>64</v>
      </c>
      <c r="K35" s="43" t="s">
        <v>64</v>
      </c>
      <c r="L35" s="43" t="s">
        <v>64</v>
      </c>
      <c r="M35" s="42" t="s">
        <v>64</v>
      </c>
    </row>
    <row r="36" spans="1:14" s="44" customFormat="1" x14ac:dyDescent="0.25">
      <c r="A36" s="16" t="s">
        <v>36</v>
      </c>
      <c r="B36" s="42">
        <v>2020</v>
      </c>
      <c r="C36" s="43">
        <f t="shared" si="0"/>
        <v>88</v>
      </c>
      <c r="D36" s="43">
        <v>44</v>
      </c>
      <c r="E36" s="43" t="s">
        <v>64</v>
      </c>
      <c r="F36" s="43">
        <v>39.799999999999997</v>
      </c>
      <c r="G36" s="43">
        <v>4.2</v>
      </c>
      <c r="H36" s="43">
        <f>SUM(I36:L36)</f>
        <v>49.8</v>
      </c>
      <c r="I36" s="43" t="s">
        <v>64</v>
      </c>
      <c r="J36" s="43" t="s">
        <v>64</v>
      </c>
      <c r="K36" s="43">
        <v>49.8</v>
      </c>
      <c r="L36" s="43" t="s">
        <v>64</v>
      </c>
      <c r="M36" s="51" t="s">
        <v>105</v>
      </c>
    </row>
    <row r="37" spans="1:14" s="44" customFormat="1" x14ac:dyDescent="0.25">
      <c r="A37" s="16" t="s">
        <v>37</v>
      </c>
      <c r="B37" s="42">
        <v>2020</v>
      </c>
      <c r="C37" s="43">
        <f t="shared" si="0"/>
        <v>88.8</v>
      </c>
      <c r="D37" s="43">
        <v>44.6</v>
      </c>
      <c r="E37" s="43" t="s">
        <v>64</v>
      </c>
      <c r="F37" s="43">
        <v>40</v>
      </c>
      <c r="G37" s="43">
        <v>4.2</v>
      </c>
      <c r="H37" s="43" t="s">
        <v>64</v>
      </c>
      <c r="I37" s="43" t="s">
        <v>64</v>
      </c>
      <c r="J37" s="43" t="s">
        <v>64</v>
      </c>
      <c r="K37" s="43" t="s">
        <v>64</v>
      </c>
      <c r="L37" s="43" t="s">
        <v>64</v>
      </c>
      <c r="M37" s="42" t="s">
        <v>64</v>
      </c>
    </row>
    <row r="38" spans="1:14" s="44" customFormat="1" x14ac:dyDescent="0.25">
      <c r="A38" s="16" t="s">
        <v>38</v>
      </c>
      <c r="B38" s="42">
        <v>2020</v>
      </c>
      <c r="C38" s="43">
        <f t="shared" si="0"/>
        <v>88</v>
      </c>
      <c r="D38" s="43">
        <v>44</v>
      </c>
      <c r="E38" s="43" t="s">
        <v>64</v>
      </c>
      <c r="F38" s="43">
        <v>39.799999999999997</v>
      </c>
      <c r="G38" s="43">
        <v>4.2</v>
      </c>
      <c r="H38" s="43" t="s">
        <v>64</v>
      </c>
      <c r="I38" s="43" t="s">
        <v>64</v>
      </c>
      <c r="J38" s="43" t="s">
        <v>64</v>
      </c>
      <c r="K38" s="43" t="s">
        <v>64</v>
      </c>
      <c r="L38" s="43" t="s">
        <v>64</v>
      </c>
      <c r="M38" s="43" t="s">
        <v>64</v>
      </c>
    </row>
    <row r="39" spans="1:14" s="44" customFormat="1" x14ac:dyDescent="0.25">
      <c r="A39" s="16" t="s">
        <v>39</v>
      </c>
      <c r="B39" s="42">
        <v>2020</v>
      </c>
      <c r="C39" s="43">
        <f t="shared" si="0"/>
        <v>15.3</v>
      </c>
      <c r="D39" s="43" t="s">
        <v>64</v>
      </c>
      <c r="E39" s="43" t="s">
        <v>64</v>
      </c>
      <c r="F39" s="43">
        <v>13.8</v>
      </c>
      <c r="G39" s="43">
        <v>1.5</v>
      </c>
      <c r="H39" s="43">
        <f>L39</f>
        <v>2</v>
      </c>
      <c r="I39" s="43" t="s">
        <v>64</v>
      </c>
      <c r="J39" s="43" t="s">
        <v>64</v>
      </c>
      <c r="K39" s="43"/>
      <c r="L39" s="43">
        <v>2</v>
      </c>
      <c r="M39" s="42" t="s">
        <v>56</v>
      </c>
    </row>
    <row r="40" spans="1:14" s="44" customFormat="1" x14ac:dyDescent="0.25">
      <c r="A40" s="16" t="s">
        <v>40</v>
      </c>
      <c r="B40" s="42">
        <v>2020</v>
      </c>
      <c r="C40" s="43">
        <f t="shared" si="0"/>
        <v>38.299999999999997</v>
      </c>
      <c r="D40" s="43">
        <v>19.399999999999999</v>
      </c>
      <c r="E40" s="43" t="s">
        <v>64</v>
      </c>
      <c r="F40" s="43">
        <v>17</v>
      </c>
      <c r="G40" s="43">
        <v>1.9</v>
      </c>
      <c r="H40" s="43" t="s">
        <v>64</v>
      </c>
      <c r="I40" s="43" t="s">
        <v>64</v>
      </c>
      <c r="J40" s="43" t="s">
        <v>64</v>
      </c>
      <c r="K40" s="43" t="s">
        <v>64</v>
      </c>
      <c r="L40" s="43" t="s">
        <v>64</v>
      </c>
      <c r="M40" s="42" t="s">
        <v>64</v>
      </c>
    </row>
    <row r="41" spans="1:14" s="44" customFormat="1" x14ac:dyDescent="0.25">
      <c r="A41" s="16" t="s">
        <v>41</v>
      </c>
      <c r="B41" s="42">
        <v>2020</v>
      </c>
      <c r="C41" s="43">
        <f t="shared" si="0"/>
        <v>142.79999999999998</v>
      </c>
      <c r="D41" s="43">
        <v>71</v>
      </c>
      <c r="E41" s="43" t="s">
        <v>64</v>
      </c>
      <c r="F41" s="43">
        <v>64.599999999999994</v>
      </c>
      <c r="G41" s="43">
        <v>7.2</v>
      </c>
      <c r="H41" s="43" t="s">
        <v>64</v>
      </c>
      <c r="I41" s="43" t="s">
        <v>64</v>
      </c>
      <c r="J41" s="43" t="s">
        <v>64</v>
      </c>
      <c r="K41" s="43" t="s">
        <v>64</v>
      </c>
      <c r="L41" s="43" t="s">
        <v>64</v>
      </c>
      <c r="M41" s="42" t="s">
        <v>64</v>
      </c>
    </row>
    <row r="42" spans="1:14" s="44" customFormat="1" x14ac:dyDescent="0.25">
      <c r="A42" s="16" t="s">
        <v>42</v>
      </c>
      <c r="B42" s="42">
        <v>2020</v>
      </c>
      <c r="C42" s="43">
        <f t="shared" si="0"/>
        <v>141</v>
      </c>
      <c r="D42" s="43" t="s">
        <v>64</v>
      </c>
      <c r="E42" s="43" t="s">
        <v>64</v>
      </c>
      <c r="F42" s="43">
        <v>127.2</v>
      </c>
      <c r="G42" s="43">
        <v>13.8</v>
      </c>
      <c r="H42" s="43" t="s">
        <v>64</v>
      </c>
      <c r="I42" s="43" t="s">
        <v>64</v>
      </c>
      <c r="J42" s="43" t="s">
        <v>64</v>
      </c>
      <c r="K42" s="43" t="s">
        <v>64</v>
      </c>
      <c r="L42" s="43" t="s">
        <v>64</v>
      </c>
      <c r="M42" s="42" t="s">
        <v>64</v>
      </c>
    </row>
    <row r="43" spans="1:14" s="44" customFormat="1" ht="15" customHeight="1" x14ac:dyDescent="0.25">
      <c r="A43" s="16" t="s">
        <v>57</v>
      </c>
      <c r="B43" s="42">
        <v>2020</v>
      </c>
      <c r="C43" s="43" t="s">
        <v>64</v>
      </c>
      <c r="D43" s="43" t="s">
        <v>64</v>
      </c>
      <c r="E43" s="43" t="s">
        <v>64</v>
      </c>
      <c r="F43" s="43" t="s">
        <v>64</v>
      </c>
      <c r="G43" s="43" t="s">
        <v>64</v>
      </c>
      <c r="H43" s="43">
        <f>SUM(I43:L43)</f>
        <v>386.46999999999997</v>
      </c>
      <c r="I43" s="43" t="s">
        <v>64</v>
      </c>
      <c r="J43" s="43" t="s">
        <v>64</v>
      </c>
      <c r="K43" s="43">
        <v>346.96</v>
      </c>
      <c r="L43" s="43">
        <v>39.51</v>
      </c>
      <c r="M43" s="51" t="s">
        <v>106</v>
      </c>
    </row>
    <row r="44" spans="1:14" s="44" customFormat="1" x14ac:dyDescent="0.25">
      <c r="A44" s="16" t="s">
        <v>62</v>
      </c>
      <c r="B44" s="42">
        <v>2020</v>
      </c>
      <c r="C44" s="43" t="s">
        <v>64</v>
      </c>
      <c r="D44" s="43" t="s">
        <v>64</v>
      </c>
      <c r="E44" s="43" t="s">
        <v>64</v>
      </c>
      <c r="F44" s="43" t="s">
        <v>64</v>
      </c>
      <c r="G44" s="43" t="s">
        <v>64</v>
      </c>
      <c r="H44" s="43">
        <f>SUM(I44:L44)</f>
        <v>15</v>
      </c>
      <c r="I44" s="43" t="s">
        <v>64</v>
      </c>
      <c r="J44" s="43" t="s">
        <v>64</v>
      </c>
      <c r="K44" s="43">
        <v>15</v>
      </c>
      <c r="L44" s="43" t="s">
        <v>64</v>
      </c>
      <c r="M44" s="42" t="s">
        <v>58</v>
      </c>
    </row>
    <row r="45" spans="1:14" s="44" customFormat="1" ht="15.75" customHeight="1" x14ac:dyDescent="0.25">
      <c r="A45" s="16" t="s">
        <v>94</v>
      </c>
      <c r="B45" s="42">
        <v>2020</v>
      </c>
      <c r="C45" s="43" t="s">
        <v>64</v>
      </c>
      <c r="D45" s="43" t="s">
        <v>64</v>
      </c>
      <c r="E45" s="43" t="s">
        <v>64</v>
      </c>
      <c r="F45" s="43" t="s">
        <v>64</v>
      </c>
      <c r="G45" s="43" t="s">
        <v>64</v>
      </c>
      <c r="H45" s="43">
        <f>SUM(I45:L45)</f>
        <v>10</v>
      </c>
      <c r="I45" s="43" t="s">
        <v>64</v>
      </c>
      <c r="J45" s="43" t="s">
        <v>64</v>
      </c>
      <c r="K45" s="43">
        <v>10</v>
      </c>
      <c r="L45" s="43" t="s">
        <v>64</v>
      </c>
      <c r="M45" s="51" t="s">
        <v>95</v>
      </c>
    </row>
    <row r="46" spans="1:14" ht="18.75" customHeight="1" x14ac:dyDescent="0.25">
      <c r="A46" s="75" t="s">
        <v>43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7"/>
    </row>
    <row r="47" spans="1:14" ht="18" customHeight="1" x14ac:dyDescent="0.25">
      <c r="A47" s="87" t="s">
        <v>24</v>
      </c>
      <c r="B47" s="88"/>
      <c r="C47" s="7">
        <f>SUM(C48:C67)</f>
        <v>9783.6</v>
      </c>
      <c r="D47" s="7">
        <f>SUM(D48:D67)</f>
        <v>4820</v>
      </c>
      <c r="E47" s="11" t="s">
        <v>64</v>
      </c>
      <c r="F47" s="7">
        <f>SUM(F48:F67)</f>
        <v>4319</v>
      </c>
      <c r="G47" s="7">
        <f>SUM(G48:G67)</f>
        <v>644.6</v>
      </c>
      <c r="H47" s="7">
        <f>SUM(J47:L47)</f>
        <v>5608.8949999999995</v>
      </c>
      <c r="I47" s="11" t="s">
        <v>64</v>
      </c>
      <c r="J47" s="7">
        <f>J62</f>
        <v>500</v>
      </c>
      <c r="K47" s="7">
        <f>SUM(K48:K71)</f>
        <v>4869.8949999999995</v>
      </c>
      <c r="L47" s="7">
        <f>SUM(L48:L68)</f>
        <v>239</v>
      </c>
      <c r="M47" s="11" t="s">
        <v>108</v>
      </c>
      <c r="N47" s="4"/>
    </row>
    <row r="48" spans="1:14" s="44" customFormat="1" ht="16.5" customHeight="1" x14ac:dyDescent="0.25">
      <c r="A48" s="16" t="s">
        <v>25</v>
      </c>
      <c r="B48" s="42">
        <v>2020</v>
      </c>
      <c r="C48" s="43">
        <f t="shared" ref="C48:C67" si="1">SUM(D48:G48)</f>
        <v>689</v>
      </c>
      <c r="D48" s="43">
        <v>345</v>
      </c>
      <c r="E48" s="43" t="s">
        <v>64</v>
      </c>
      <c r="F48" s="43">
        <v>309</v>
      </c>
      <c r="G48" s="43">
        <v>35</v>
      </c>
      <c r="H48" s="43">
        <f>SUM(K48)</f>
        <v>98.7</v>
      </c>
      <c r="I48" s="43" t="s">
        <v>64</v>
      </c>
      <c r="J48" s="43" t="s">
        <v>64</v>
      </c>
      <c r="K48" s="43">
        <v>98.7</v>
      </c>
      <c r="L48" s="43" t="s">
        <v>64</v>
      </c>
      <c r="M48" s="45" t="s">
        <v>103</v>
      </c>
    </row>
    <row r="49" spans="1:13" s="44" customFormat="1" ht="15.75" customHeight="1" x14ac:dyDescent="0.25">
      <c r="A49" s="16" t="s">
        <v>26</v>
      </c>
      <c r="B49" s="42">
        <v>2020</v>
      </c>
      <c r="C49" s="43">
        <f t="shared" si="1"/>
        <v>670</v>
      </c>
      <c r="D49" s="43">
        <v>335</v>
      </c>
      <c r="E49" s="43" t="s">
        <v>64</v>
      </c>
      <c r="F49" s="43">
        <v>301</v>
      </c>
      <c r="G49" s="43">
        <v>34</v>
      </c>
      <c r="H49" s="43">
        <f>SUM(I49:L49)</f>
        <v>502.5</v>
      </c>
      <c r="I49" s="43" t="s">
        <v>64</v>
      </c>
      <c r="J49" s="43" t="s">
        <v>64</v>
      </c>
      <c r="K49" s="43">
        <v>502.5</v>
      </c>
      <c r="L49" s="43" t="s">
        <v>64</v>
      </c>
      <c r="M49" s="51" t="s">
        <v>103</v>
      </c>
    </row>
    <row r="50" spans="1:13" s="44" customFormat="1" x14ac:dyDescent="0.25">
      <c r="A50" s="16" t="s">
        <v>27</v>
      </c>
      <c r="B50" s="42">
        <v>2020</v>
      </c>
      <c r="C50" s="43">
        <f t="shared" si="1"/>
        <v>140</v>
      </c>
      <c r="D50" s="43">
        <v>70</v>
      </c>
      <c r="E50" s="43" t="s">
        <v>64</v>
      </c>
      <c r="F50" s="43">
        <v>56</v>
      </c>
      <c r="G50" s="43">
        <v>14</v>
      </c>
      <c r="H50" s="43" t="s">
        <v>64</v>
      </c>
      <c r="I50" s="43" t="s">
        <v>64</v>
      </c>
      <c r="J50" s="43" t="s">
        <v>64</v>
      </c>
      <c r="K50" s="43" t="s">
        <v>64</v>
      </c>
      <c r="L50" s="43" t="s">
        <v>64</v>
      </c>
      <c r="M50" s="42" t="s">
        <v>64</v>
      </c>
    </row>
    <row r="51" spans="1:13" s="44" customFormat="1" x14ac:dyDescent="0.25">
      <c r="A51" s="16" t="s">
        <v>28</v>
      </c>
      <c r="B51" s="42">
        <v>2020</v>
      </c>
      <c r="C51" s="43">
        <f t="shared" si="1"/>
        <v>551</v>
      </c>
      <c r="D51" s="43">
        <v>275</v>
      </c>
      <c r="E51" s="43" t="s">
        <v>64</v>
      </c>
      <c r="F51" s="43">
        <v>248</v>
      </c>
      <c r="G51" s="43">
        <v>28</v>
      </c>
      <c r="H51" s="43" t="s">
        <v>64</v>
      </c>
      <c r="I51" s="43" t="s">
        <v>64</v>
      </c>
      <c r="J51" s="43" t="s">
        <v>64</v>
      </c>
      <c r="K51" s="43" t="s">
        <v>64</v>
      </c>
      <c r="L51" s="43" t="s">
        <v>64</v>
      </c>
      <c r="M51" s="42" t="s">
        <v>64</v>
      </c>
    </row>
    <row r="52" spans="1:13" s="44" customFormat="1" x14ac:dyDescent="0.25">
      <c r="A52" s="16" t="s">
        <v>29</v>
      </c>
      <c r="B52" s="42">
        <v>2020</v>
      </c>
      <c r="C52" s="43">
        <f t="shared" si="1"/>
        <v>51.6</v>
      </c>
      <c r="D52" s="43">
        <v>26</v>
      </c>
      <c r="E52" s="43" t="s">
        <v>64</v>
      </c>
      <c r="F52" s="43">
        <v>23</v>
      </c>
      <c r="G52" s="43">
        <v>2.6</v>
      </c>
      <c r="H52" s="43" t="s">
        <v>64</v>
      </c>
      <c r="I52" s="43" t="s">
        <v>64</v>
      </c>
      <c r="J52" s="43" t="s">
        <v>64</v>
      </c>
      <c r="K52" s="43" t="s">
        <v>64</v>
      </c>
      <c r="L52" s="43" t="s">
        <v>64</v>
      </c>
      <c r="M52" s="42" t="s">
        <v>64</v>
      </c>
    </row>
    <row r="53" spans="1:13" s="44" customFormat="1" x14ac:dyDescent="0.25">
      <c r="A53" s="16" t="s">
        <v>30</v>
      </c>
      <c r="B53" s="42">
        <v>2020</v>
      </c>
      <c r="C53" s="43">
        <f t="shared" si="1"/>
        <v>393</v>
      </c>
      <c r="D53" s="43">
        <v>197</v>
      </c>
      <c r="E53" s="43" t="s">
        <v>64</v>
      </c>
      <c r="F53" s="43">
        <v>177</v>
      </c>
      <c r="G53" s="43">
        <v>19</v>
      </c>
      <c r="H53" s="43" t="s">
        <v>64</v>
      </c>
      <c r="I53" s="43" t="s">
        <v>64</v>
      </c>
      <c r="J53" s="43" t="s">
        <v>64</v>
      </c>
      <c r="K53" s="43" t="s">
        <v>64</v>
      </c>
      <c r="L53" s="43" t="s">
        <v>64</v>
      </c>
      <c r="M53" s="42" t="s">
        <v>64</v>
      </c>
    </row>
    <row r="54" spans="1:13" s="44" customFormat="1" ht="15" customHeight="1" x14ac:dyDescent="0.25">
      <c r="A54" s="16" t="s">
        <v>31</v>
      </c>
      <c r="B54" s="42">
        <v>2020</v>
      </c>
      <c r="C54" s="43">
        <f t="shared" si="1"/>
        <v>293</v>
      </c>
      <c r="D54" s="43">
        <v>147</v>
      </c>
      <c r="E54" s="43" t="s">
        <v>64</v>
      </c>
      <c r="F54" s="43">
        <v>132</v>
      </c>
      <c r="G54" s="43">
        <v>14</v>
      </c>
      <c r="H54" s="43">
        <f>SUM(I54:L54)</f>
        <v>1123.2</v>
      </c>
      <c r="I54" s="43" t="s">
        <v>64</v>
      </c>
      <c r="J54" s="43" t="s">
        <v>64</v>
      </c>
      <c r="K54" s="43">
        <v>1123.2</v>
      </c>
      <c r="L54" s="43"/>
      <c r="M54" s="51" t="s">
        <v>103</v>
      </c>
    </row>
    <row r="55" spans="1:13" s="44" customFormat="1" x14ac:dyDescent="0.25">
      <c r="A55" s="16" t="s">
        <v>32</v>
      </c>
      <c r="B55" s="42">
        <v>2020</v>
      </c>
      <c r="C55" s="43">
        <f t="shared" si="1"/>
        <v>229</v>
      </c>
      <c r="D55" s="43">
        <v>115</v>
      </c>
      <c r="E55" s="43" t="s">
        <v>64</v>
      </c>
      <c r="F55" s="43">
        <v>103</v>
      </c>
      <c r="G55" s="43">
        <v>11</v>
      </c>
      <c r="H55" s="43">
        <f>K55</f>
        <v>123</v>
      </c>
      <c r="I55" s="43" t="s">
        <v>64</v>
      </c>
      <c r="J55" s="43" t="s">
        <v>64</v>
      </c>
      <c r="K55" s="43">
        <v>123</v>
      </c>
      <c r="L55" s="43" t="s">
        <v>64</v>
      </c>
      <c r="M55" s="51" t="s">
        <v>105</v>
      </c>
    </row>
    <row r="56" spans="1:13" s="44" customFormat="1" x14ac:dyDescent="0.25">
      <c r="A56" s="16" t="s">
        <v>44</v>
      </c>
      <c r="B56" s="42">
        <v>2020</v>
      </c>
      <c r="C56" s="43">
        <f t="shared" si="1"/>
        <v>98</v>
      </c>
      <c r="D56" s="43">
        <v>49</v>
      </c>
      <c r="E56" s="43" t="s">
        <v>64</v>
      </c>
      <c r="F56" s="43">
        <v>44</v>
      </c>
      <c r="G56" s="43">
        <v>5</v>
      </c>
      <c r="H56" s="43" t="s">
        <v>64</v>
      </c>
      <c r="I56" s="43" t="s">
        <v>64</v>
      </c>
      <c r="J56" s="43" t="s">
        <v>64</v>
      </c>
      <c r="K56" s="43" t="s">
        <v>64</v>
      </c>
      <c r="L56" s="43" t="s">
        <v>64</v>
      </c>
      <c r="M56" s="42" t="s">
        <v>64</v>
      </c>
    </row>
    <row r="57" spans="1:13" s="44" customFormat="1" x14ac:dyDescent="0.25">
      <c r="A57" s="16" t="s">
        <v>33</v>
      </c>
      <c r="B57" s="42">
        <v>2020</v>
      </c>
      <c r="C57" s="43">
        <f t="shared" si="1"/>
        <v>498</v>
      </c>
      <c r="D57" s="43">
        <v>251</v>
      </c>
      <c r="E57" s="43" t="s">
        <v>64</v>
      </c>
      <c r="F57" s="43">
        <v>223</v>
      </c>
      <c r="G57" s="43">
        <v>24</v>
      </c>
      <c r="H57" s="43" t="s">
        <v>64</v>
      </c>
      <c r="I57" s="43" t="s">
        <v>64</v>
      </c>
      <c r="J57" s="43" t="s">
        <v>64</v>
      </c>
      <c r="K57" s="43" t="s">
        <v>64</v>
      </c>
      <c r="L57" s="43" t="s">
        <v>64</v>
      </c>
      <c r="M57" s="42" t="s">
        <v>64</v>
      </c>
    </row>
    <row r="58" spans="1:13" s="44" customFormat="1" x14ac:dyDescent="0.25">
      <c r="A58" s="16" t="s">
        <v>34</v>
      </c>
      <c r="B58" s="42">
        <v>2020</v>
      </c>
      <c r="C58" s="43">
        <f t="shared" si="1"/>
        <v>883</v>
      </c>
      <c r="D58" s="43">
        <v>442</v>
      </c>
      <c r="E58" s="43"/>
      <c r="F58" s="43">
        <v>398</v>
      </c>
      <c r="G58" s="43">
        <v>43</v>
      </c>
      <c r="H58" s="43">
        <f>SUM(I58:L58)</f>
        <v>209</v>
      </c>
      <c r="I58" s="43" t="s">
        <v>64</v>
      </c>
      <c r="J58" s="43" t="s">
        <v>64</v>
      </c>
      <c r="K58" s="43" t="s">
        <v>64</v>
      </c>
      <c r="L58" s="43">
        <v>209</v>
      </c>
      <c r="M58" s="42" t="s">
        <v>56</v>
      </c>
    </row>
    <row r="59" spans="1:13" s="44" customFormat="1" x14ac:dyDescent="0.25">
      <c r="A59" s="16" t="s">
        <v>35</v>
      </c>
      <c r="B59" s="42">
        <v>2020</v>
      </c>
      <c r="C59" s="43">
        <f t="shared" si="1"/>
        <v>148</v>
      </c>
      <c r="D59" s="43" t="s">
        <v>64</v>
      </c>
      <c r="E59" s="43" t="s">
        <v>64</v>
      </c>
      <c r="F59" s="43">
        <v>134</v>
      </c>
      <c r="G59" s="43">
        <v>14</v>
      </c>
      <c r="H59" s="43">
        <f>K59</f>
        <v>753.9</v>
      </c>
      <c r="I59" s="43" t="s">
        <v>64</v>
      </c>
      <c r="J59" s="43" t="s">
        <v>64</v>
      </c>
      <c r="K59" s="43">
        <v>753.9</v>
      </c>
      <c r="L59" s="43" t="s">
        <v>64</v>
      </c>
      <c r="M59" s="51" t="s">
        <v>103</v>
      </c>
    </row>
    <row r="60" spans="1:13" s="44" customFormat="1" x14ac:dyDescent="0.25">
      <c r="A60" s="16" t="s">
        <v>36</v>
      </c>
      <c r="B60" s="42">
        <v>2020</v>
      </c>
      <c r="C60" s="43">
        <f t="shared" si="1"/>
        <v>386</v>
      </c>
      <c r="D60" s="43">
        <v>192</v>
      </c>
      <c r="E60" s="43" t="s">
        <v>64</v>
      </c>
      <c r="F60" s="43">
        <v>175</v>
      </c>
      <c r="G60" s="43">
        <v>19</v>
      </c>
      <c r="H60" s="43">
        <f>SUM(I60:L60)</f>
        <v>533.70000000000005</v>
      </c>
      <c r="I60" s="43" t="s">
        <v>64</v>
      </c>
      <c r="J60" s="43" t="s">
        <v>64</v>
      </c>
      <c r="K60" s="43">
        <v>533.70000000000005</v>
      </c>
      <c r="L60" s="43" t="s">
        <v>64</v>
      </c>
      <c r="M60" s="64" t="s">
        <v>99</v>
      </c>
    </row>
    <row r="61" spans="1:13" s="44" customFormat="1" ht="15" customHeight="1" x14ac:dyDescent="0.25">
      <c r="A61" s="16" t="s">
        <v>37</v>
      </c>
      <c r="B61" s="42">
        <v>2020</v>
      </c>
      <c r="C61" s="43">
        <f t="shared" si="1"/>
        <v>122</v>
      </c>
      <c r="D61" s="43">
        <v>61</v>
      </c>
      <c r="E61" s="43"/>
      <c r="F61" s="43">
        <v>55</v>
      </c>
      <c r="G61" s="43">
        <v>6</v>
      </c>
      <c r="H61" s="43">
        <f>K61</f>
        <v>13</v>
      </c>
      <c r="I61" s="43" t="s">
        <v>64</v>
      </c>
      <c r="J61" s="43" t="s">
        <v>64</v>
      </c>
      <c r="K61" s="43">
        <v>13</v>
      </c>
      <c r="L61" s="43" t="s">
        <v>64</v>
      </c>
      <c r="M61" s="51" t="s">
        <v>105</v>
      </c>
    </row>
    <row r="62" spans="1:13" s="44" customFormat="1" ht="16.5" customHeight="1" x14ac:dyDescent="0.25">
      <c r="A62" s="16" t="s">
        <v>38</v>
      </c>
      <c r="B62" s="42">
        <v>2020</v>
      </c>
      <c r="C62" s="43">
        <f t="shared" si="1"/>
        <v>490</v>
      </c>
      <c r="D62" s="43">
        <v>245</v>
      </c>
      <c r="E62" s="43" t="s">
        <v>64</v>
      </c>
      <c r="F62" s="43">
        <v>221</v>
      </c>
      <c r="G62" s="43">
        <v>24</v>
      </c>
      <c r="H62" s="43">
        <f>SUM(J62:L62)</f>
        <v>893.8</v>
      </c>
      <c r="I62" s="43" t="s">
        <v>64</v>
      </c>
      <c r="J62" s="43">
        <v>500</v>
      </c>
      <c r="K62" s="43">
        <v>363.8</v>
      </c>
      <c r="L62" s="43">
        <v>30</v>
      </c>
      <c r="M62" s="51" t="s">
        <v>95</v>
      </c>
    </row>
    <row r="63" spans="1:13" s="44" customFormat="1" x14ac:dyDescent="0.25">
      <c r="A63" s="16" t="s">
        <v>39</v>
      </c>
      <c r="B63" s="42">
        <v>2020</v>
      </c>
      <c r="C63" s="43">
        <f t="shared" si="1"/>
        <v>69.2</v>
      </c>
      <c r="D63" s="43">
        <v>35</v>
      </c>
      <c r="E63" s="43" t="s">
        <v>64</v>
      </c>
      <c r="F63" s="43">
        <v>31</v>
      </c>
      <c r="G63" s="43">
        <v>3.2</v>
      </c>
      <c r="H63" s="43">
        <f>SUM(I63:L63)</f>
        <v>298.95</v>
      </c>
      <c r="I63" s="43" t="s">
        <v>64</v>
      </c>
      <c r="J63" s="43" t="s">
        <v>64</v>
      </c>
      <c r="K63" s="43">
        <v>298.95</v>
      </c>
      <c r="L63" s="43" t="s">
        <v>64</v>
      </c>
      <c r="M63" s="42" t="s">
        <v>59</v>
      </c>
    </row>
    <row r="64" spans="1:13" s="44" customFormat="1" x14ac:dyDescent="0.25">
      <c r="A64" s="16" t="s">
        <v>40</v>
      </c>
      <c r="B64" s="42">
        <v>2020</v>
      </c>
      <c r="C64" s="43">
        <f t="shared" si="1"/>
        <v>77.8</v>
      </c>
      <c r="D64" s="43">
        <v>39</v>
      </c>
      <c r="E64" s="43" t="s">
        <v>64</v>
      </c>
      <c r="F64" s="43">
        <v>35</v>
      </c>
      <c r="G64" s="43">
        <v>3.8</v>
      </c>
      <c r="H64" s="43" t="s">
        <v>64</v>
      </c>
      <c r="I64" s="43" t="s">
        <v>64</v>
      </c>
      <c r="J64" s="43" t="s">
        <v>64</v>
      </c>
      <c r="K64" s="43" t="s">
        <v>64</v>
      </c>
      <c r="L64" s="43" t="s">
        <v>64</v>
      </c>
      <c r="M64" s="42" t="s">
        <v>64</v>
      </c>
    </row>
    <row r="65" spans="1:13" s="44" customFormat="1" x14ac:dyDescent="0.25">
      <c r="A65" s="16" t="s">
        <v>41</v>
      </c>
      <c r="B65" s="42">
        <v>2020</v>
      </c>
      <c r="C65" s="43">
        <f t="shared" si="1"/>
        <v>1048</v>
      </c>
      <c r="D65" s="43">
        <v>524</v>
      </c>
      <c r="E65" s="43" t="s">
        <v>64</v>
      </c>
      <c r="F65" s="43">
        <v>472</v>
      </c>
      <c r="G65" s="43">
        <v>52</v>
      </c>
      <c r="H65" s="43" t="s">
        <v>64</v>
      </c>
      <c r="I65" s="43" t="s">
        <v>64</v>
      </c>
      <c r="J65" s="43" t="s">
        <v>64</v>
      </c>
      <c r="K65" s="43" t="s">
        <v>64</v>
      </c>
      <c r="L65" s="43" t="s">
        <v>64</v>
      </c>
      <c r="M65" s="42" t="s">
        <v>64</v>
      </c>
    </row>
    <row r="66" spans="1:13" s="44" customFormat="1" x14ac:dyDescent="0.25">
      <c r="A66" s="16" t="s">
        <v>45</v>
      </c>
      <c r="B66" s="42">
        <v>2020</v>
      </c>
      <c r="C66" s="43">
        <f t="shared" si="1"/>
        <v>972</v>
      </c>
      <c r="D66" s="43">
        <v>486</v>
      </c>
      <c r="E66" s="43" t="s">
        <v>64</v>
      </c>
      <c r="F66" s="43">
        <v>389</v>
      </c>
      <c r="G66" s="43">
        <v>97</v>
      </c>
      <c r="H66" s="43" t="s">
        <v>64</v>
      </c>
      <c r="I66" s="43" t="s">
        <v>64</v>
      </c>
      <c r="J66" s="43" t="s">
        <v>64</v>
      </c>
      <c r="K66" s="43" t="s">
        <v>64</v>
      </c>
      <c r="L66" s="43" t="s">
        <v>64</v>
      </c>
      <c r="M66" s="42" t="s">
        <v>64</v>
      </c>
    </row>
    <row r="67" spans="1:13" s="44" customFormat="1" x14ac:dyDescent="0.25">
      <c r="A67" s="16" t="s">
        <v>46</v>
      </c>
      <c r="B67" s="42">
        <v>2020</v>
      </c>
      <c r="C67" s="43">
        <f t="shared" si="1"/>
        <v>1975</v>
      </c>
      <c r="D67" s="43">
        <v>986</v>
      </c>
      <c r="E67" s="43" t="s">
        <v>64</v>
      </c>
      <c r="F67" s="43">
        <v>793</v>
      </c>
      <c r="G67" s="43">
        <v>196</v>
      </c>
      <c r="H67" s="43" t="s">
        <v>64</v>
      </c>
      <c r="I67" s="43" t="s">
        <v>64</v>
      </c>
      <c r="J67" s="43" t="s">
        <v>64</v>
      </c>
      <c r="K67" s="43" t="s">
        <v>64</v>
      </c>
      <c r="L67" s="43" t="s">
        <v>64</v>
      </c>
      <c r="M67" s="42" t="s">
        <v>64</v>
      </c>
    </row>
    <row r="68" spans="1:13" s="44" customFormat="1" ht="14.25" customHeight="1" x14ac:dyDescent="0.25">
      <c r="A68" s="16" t="s">
        <v>57</v>
      </c>
      <c r="B68" s="42">
        <v>2020</v>
      </c>
      <c r="C68" s="43" t="s">
        <v>64</v>
      </c>
      <c r="D68" s="43" t="s">
        <v>64</v>
      </c>
      <c r="E68" s="43" t="s">
        <v>64</v>
      </c>
      <c r="F68" s="43" t="s">
        <v>64</v>
      </c>
      <c r="G68" s="43" t="s">
        <v>64</v>
      </c>
      <c r="H68" s="43">
        <f>SUM(I68:L68)</f>
        <v>145.5</v>
      </c>
      <c r="I68" s="43" t="s">
        <v>64</v>
      </c>
      <c r="J68" s="43" t="s">
        <v>64</v>
      </c>
      <c r="K68" s="43">
        <v>145.5</v>
      </c>
      <c r="L68" s="43" t="s">
        <v>64</v>
      </c>
      <c r="M68" s="51" t="s">
        <v>107</v>
      </c>
    </row>
    <row r="69" spans="1:13" s="44" customFormat="1" ht="16.5" customHeight="1" x14ac:dyDescent="0.25">
      <c r="A69" s="16" t="s">
        <v>94</v>
      </c>
      <c r="B69" s="42">
        <v>2020</v>
      </c>
      <c r="C69" s="43" t="s">
        <v>64</v>
      </c>
      <c r="D69" s="43" t="s">
        <v>64</v>
      </c>
      <c r="E69" s="43" t="s">
        <v>64</v>
      </c>
      <c r="F69" s="43" t="s">
        <v>64</v>
      </c>
      <c r="G69" s="43" t="s">
        <v>64</v>
      </c>
      <c r="H69" s="43">
        <f>SUM(I69:L69)</f>
        <v>318.08499999999998</v>
      </c>
      <c r="I69" s="43" t="s">
        <v>64</v>
      </c>
      <c r="J69" s="43" t="s">
        <v>64</v>
      </c>
      <c r="K69" s="43">
        <v>318.08499999999998</v>
      </c>
      <c r="L69" s="43" t="s">
        <v>64</v>
      </c>
      <c r="M69" s="51" t="s">
        <v>95</v>
      </c>
    </row>
    <row r="70" spans="1:13" s="44" customFormat="1" ht="15.75" customHeight="1" x14ac:dyDescent="0.25">
      <c r="A70" s="16" t="s">
        <v>68</v>
      </c>
      <c r="B70" s="42">
        <v>2020</v>
      </c>
      <c r="C70" s="43" t="s">
        <v>64</v>
      </c>
      <c r="D70" s="43" t="s">
        <v>64</v>
      </c>
      <c r="E70" s="43" t="s">
        <v>64</v>
      </c>
      <c r="F70" s="43" t="s">
        <v>64</v>
      </c>
      <c r="G70" s="43" t="s">
        <v>64</v>
      </c>
      <c r="H70" s="43">
        <f>K70</f>
        <v>432.86</v>
      </c>
      <c r="I70" s="43" t="s">
        <v>64</v>
      </c>
      <c r="J70" s="43" t="s">
        <v>64</v>
      </c>
      <c r="K70" s="43">
        <v>432.86</v>
      </c>
      <c r="L70" s="43" t="s">
        <v>64</v>
      </c>
      <c r="M70" s="42" t="s">
        <v>59</v>
      </c>
    </row>
    <row r="71" spans="1:13" s="44" customFormat="1" ht="15" customHeight="1" x14ac:dyDescent="0.25">
      <c r="A71" s="16" t="s">
        <v>93</v>
      </c>
      <c r="B71" s="42">
        <v>2020</v>
      </c>
      <c r="C71" s="43" t="s">
        <v>64</v>
      </c>
      <c r="D71" s="43" t="s">
        <v>64</v>
      </c>
      <c r="E71" s="43" t="s">
        <v>64</v>
      </c>
      <c r="F71" s="43" t="s">
        <v>64</v>
      </c>
      <c r="G71" s="43" t="s">
        <v>64</v>
      </c>
      <c r="H71" s="43">
        <f>K71</f>
        <v>162.69999999999999</v>
      </c>
      <c r="I71" s="43" t="s">
        <v>64</v>
      </c>
      <c r="J71" s="43" t="s">
        <v>64</v>
      </c>
      <c r="K71" s="43">
        <v>162.69999999999999</v>
      </c>
      <c r="L71" s="43" t="s">
        <v>64</v>
      </c>
      <c r="M71" s="51" t="s">
        <v>95</v>
      </c>
    </row>
    <row r="72" spans="1:13" x14ac:dyDescent="0.25">
      <c r="A72" s="75" t="s">
        <v>47</v>
      </c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7"/>
    </row>
    <row r="73" spans="1:13" ht="19.5" customHeight="1" x14ac:dyDescent="0.25">
      <c r="A73" s="75" t="s">
        <v>48</v>
      </c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7"/>
    </row>
    <row r="74" spans="1:13" x14ac:dyDescent="0.25">
      <c r="A74" s="87" t="s">
        <v>24</v>
      </c>
      <c r="B74" s="88"/>
      <c r="C74" s="7">
        <f>SUM(C75:C83)</f>
        <v>7662</v>
      </c>
      <c r="D74" s="7">
        <f>SUM(D75:D83)</f>
        <v>7459</v>
      </c>
      <c r="E74" s="7" t="s">
        <v>64</v>
      </c>
      <c r="F74" s="7">
        <f>SUM(F75:F83)</f>
        <v>203</v>
      </c>
      <c r="G74" s="7" t="s">
        <v>64</v>
      </c>
      <c r="H74" s="43" t="s">
        <v>64</v>
      </c>
      <c r="I74" s="7" t="s">
        <v>64</v>
      </c>
      <c r="J74" s="7" t="s">
        <v>64</v>
      </c>
      <c r="K74" s="43" t="s">
        <v>64</v>
      </c>
      <c r="L74" s="7" t="s">
        <v>64</v>
      </c>
      <c r="M74" s="11" t="s">
        <v>64</v>
      </c>
    </row>
    <row r="75" spans="1:13" s="44" customFormat="1" x14ac:dyDescent="0.25">
      <c r="A75" s="16" t="s">
        <v>25</v>
      </c>
      <c r="B75" s="42">
        <v>2020</v>
      </c>
      <c r="C75" s="43">
        <f t="shared" ref="C75:C81" si="2">SUM(D75:G75)</f>
        <v>984</v>
      </c>
      <c r="D75" s="43">
        <v>984</v>
      </c>
      <c r="E75" s="43" t="s">
        <v>64</v>
      </c>
      <c r="F75" s="43" t="s">
        <v>64</v>
      </c>
      <c r="G75" s="43" t="s">
        <v>64</v>
      </c>
      <c r="H75" s="43" t="s">
        <v>64</v>
      </c>
      <c r="I75" s="43" t="s">
        <v>64</v>
      </c>
      <c r="J75" s="43" t="s">
        <v>64</v>
      </c>
      <c r="K75" s="43" t="s">
        <v>64</v>
      </c>
      <c r="L75" s="43" t="s">
        <v>64</v>
      </c>
      <c r="M75" s="42" t="s">
        <v>64</v>
      </c>
    </row>
    <row r="76" spans="1:13" s="44" customFormat="1" x14ac:dyDescent="0.25">
      <c r="A76" s="16" t="s">
        <v>26</v>
      </c>
      <c r="B76" s="42">
        <v>2020</v>
      </c>
      <c r="C76" s="43">
        <f t="shared" si="2"/>
        <v>1442</v>
      </c>
      <c r="D76" s="43">
        <v>1410</v>
      </c>
      <c r="E76" s="43" t="s">
        <v>64</v>
      </c>
      <c r="F76" s="43">
        <v>32</v>
      </c>
      <c r="G76" s="43" t="s">
        <v>64</v>
      </c>
      <c r="H76" s="43" t="s">
        <v>64</v>
      </c>
      <c r="I76" s="43" t="s">
        <v>64</v>
      </c>
      <c r="J76" s="43" t="s">
        <v>64</v>
      </c>
      <c r="K76" s="43" t="s">
        <v>64</v>
      </c>
      <c r="L76" s="43" t="s">
        <v>64</v>
      </c>
      <c r="M76" s="42" t="s">
        <v>64</v>
      </c>
    </row>
    <row r="77" spans="1:13" s="44" customFormat="1" x14ac:dyDescent="0.25">
      <c r="A77" s="16" t="s">
        <v>27</v>
      </c>
      <c r="B77" s="42">
        <v>2020</v>
      </c>
      <c r="C77" s="43">
        <f t="shared" si="2"/>
        <v>325</v>
      </c>
      <c r="D77" s="43">
        <v>325</v>
      </c>
      <c r="E77" s="43" t="s">
        <v>64</v>
      </c>
      <c r="F77" s="43" t="s">
        <v>64</v>
      </c>
      <c r="G77" s="43" t="s">
        <v>64</v>
      </c>
      <c r="H77" s="43" t="s">
        <v>64</v>
      </c>
      <c r="I77" s="43" t="s">
        <v>64</v>
      </c>
      <c r="J77" s="43" t="s">
        <v>64</v>
      </c>
      <c r="K77" s="43" t="s">
        <v>64</v>
      </c>
      <c r="L77" s="43" t="s">
        <v>64</v>
      </c>
      <c r="M77" s="42" t="s">
        <v>64</v>
      </c>
    </row>
    <row r="78" spans="1:13" s="44" customFormat="1" x14ac:dyDescent="0.25">
      <c r="A78" s="16" t="s">
        <v>28</v>
      </c>
      <c r="B78" s="42">
        <v>2020</v>
      </c>
      <c r="C78" s="43">
        <f t="shared" si="2"/>
        <v>94</v>
      </c>
      <c r="D78" s="43">
        <v>82</v>
      </c>
      <c r="E78" s="43" t="s">
        <v>64</v>
      </c>
      <c r="F78" s="43">
        <v>12</v>
      </c>
      <c r="G78" s="43" t="s">
        <v>64</v>
      </c>
      <c r="H78" s="43" t="s">
        <v>64</v>
      </c>
      <c r="I78" s="43" t="s">
        <v>64</v>
      </c>
      <c r="J78" s="43" t="s">
        <v>64</v>
      </c>
      <c r="K78" s="43" t="s">
        <v>64</v>
      </c>
      <c r="L78" s="43" t="s">
        <v>64</v>
      </c>
      <c r="M78" s="42" t="s">
        <v>64</v>
      </c>
    </row>
    <row r="79" spans="1:13" s="44" customFormat="1" x14ac:dyDescent="0.25">
      <c r="A79" s="16" t="s">
        <v>33</v>
      </c>
      <c r="B79" s="42">
        <v>2020</v>
      </c>
      <c r="C79" s="43">
        <f t="shared" si="2"/>
        <v>983</v>
      </c>
      <c r="D79" s="43">
        <v>895</v>
      </c>
      <c r="E79" s="43" t="s">
        <v>64</v>
      </c>
      <c r="F79" s="43">
        <v>88</v>
      </c>
      <c r="G79" s="43" t="s">
        <v>64</v>
      </c>
      <c r="H79" s="43" t="s">
        <v>64</v>
      </c>
      <c r="I79" s="43" t="s">
        <v>64</v>
      </c>
      <c r="J79" s="43" t="s">
        <v>64</v>
      </c>
      <c r="K79" s="43" t="s">
        <v>64</v>
      </c>
      <c r="L79" s="43" t="s">
        <v>64</v>
      </c>
      <c r="M79" s="42" t="s">
        <v>64</v>
      </c>
    </row>
    <row r="80" spans="1:13" s="44" customFormat="1" x14ac:dyDescent="0.25">
      <c r="A80" s="16" t="s">
        <v>35</v>
      </c>
      <c r="B80" s="42">
        <v>2020</v>
      </c>
      <c r="C80" s="43">
        <f t="shared" si="2"/>
        <v>244</v>
      </c>
      <c r="D80" s="43">
        <v>244</v>
      </c>
      <c r="E80" s="43" t="s">
        <v>64</v>
      </c>
      <c r="F80" s="43" t="s">
        <v>64</v>
      </c>
      <c r="G80" s="43" t="s">
        <v>64</v>
      </c>
      <c r="H80" s="43" t="s">
        <v>64</v>
      </c>
      <c r="I80" s="43" t="s">
        <v>64</v>
      </c>
      <c r="J80" s="43" t="s">
        <v>64</v>
      </c>
      <c r="K80" s="43" t="s">
        <v>64</v>
      </c>
      <c r="L80" s="43" t="s">
        <v>64</v>
      </c>
      <c r="M80" s="42" t="s">
        <v>64</v>
      </c>
    </row>
    <row r="81" spans="1:13" s="44" customFormat="1" x14ac:dyDescent="0.25">
      <c r="A81" s="16" t="s">
        <v>37</v>
      </c>
      <c r="B81" s="42">
        <v>2020</v>
      </c>
      <c r="C81" s="43">
        <f t="shared" si="2"/>
        <v>593</v>
      </c>
      <c r="D81" s="43">
        <v>578</v>
      </c>
      <c r="E81" s="43" t="s">
        <v>64</v>
      </c>
      <c r="F81" s="43">
        <v>15</v>
      </c>
      <c r="G81" s="43" t="s">
        <v>64</v>
      </c>
      <c r="H81" s="43" t="s">
        <v>64</v>
      </c>
      <c r="I81" s="43" t="s">
        <v>64</v>
      </c>
      <c r="J81" s="43" t="s">
        <v>64</v>
      </c>
      <c r="K81" s="43" t="s">
        <v>64</v>
      </c>
      <c r="L81" s="43" t="s">
        <v>64</v>
      </c>
      <c r="M81" s="42" t="s">
        <v>64</v>
      </c>
    </row>
    <row r="82" spans="1:13" s="44" customFormat="1" x14ac:dyDescent="0.25">
      <c r="A82" s="16" t="s">
        <v>38</v>
      </c>
      <c r="B82" s="42">
        <v>2020</v>
      </c>
      <c r="C82" s="43">
        <f>SUM(D82:G82)</f>
        <v>441</v>
      </c>
      <c r="D82" s="43">
        <v>441</v>
      </c>
      <c r="E82" s="43" t="s">
        <v>64</v>
      </c>
      <c r="F82" s="43" t="s">
        <v>64</v>
      </c>
      <c r="G82" s="43" t="s">
        <v>64</v>
      </c>
      <c r="H82" s="43" t="s">
        <v>64</v>
      </c>
      <c r="I82" s="43" t="s">
        <v>64</v>
      </c>
      <c r="J82" s="43" t="s">
        <v>64</v>
      </c>
      <c r="K82" s="43" t="s">
        <v>64</v>
      </c>
      <c r="L82" s="43" t="s">
        <v>64</v>
      </c>
      <c r="M82" s="43" t="s">
        <v>64</v>
      </c>
    </row>
    <row r="83" spans="1:13" s="44" customFormat="1" x14ac:dyDescent="0.25">
      <c r="A83" s="16" t="s">
        <v>41</v>
      </c>
      <c r="B83" s="42">
        <v>2020</v>
      </c>
      <c r="C83" s="43">
        <f t="shared" ref="C83" si="3">SUM(D83:G83)</f>
        <v>2556</v>
      </c>
      <c r="D83" s="43">
        <v>2500</v>
      </c>
      <c r="E83" s="43" t="s">
        <v>64</v>
      </c>
      <c r="F83" s="43">
        <v>56</v>
      </c>
      <c r="G83" s="43" t="s">
        <v>64</v>
      </c>
      <c r="H83" s="43" t="s">
        <v>64</v>
      </c>
      <c r="I83" s="43" t="s">
        <v>64</v>
      </c>
      <c r="J83" s="43" t="s">
        <v>64</v>
      </c>
      <c r="K83" s="43" t="s">
        <v>64</v>
      </c>
      <c r="L83" s="43" t="s">
        <v>64</v>
      </c>
      <c r="M83" s="42" t="s">
        <v>64</v>
      </c>
    </row>
    <row r="84" spans="1:13" ht="18" customHeight="1" x14ac:dyDescent="0.25">
      <c r="A84" s="75" t="s">
        <v>49</v>
      </c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7"/>
    </row>
    <row r="85" spans="1:13" x14ac:dyDescent="0.25">
      <c r="A85" s="10" t="s">
        <v>50</v>
      </c>
      <c r="B85" s="68"/>
      <c r="C85" s="7"/>
      <c r="D85" s="7"/>
      <c r="E85" s="7"/>
      <c r="F85" s="7"/>
      <c r="G85" s="7"/>
      <c r="H85" s="7">
        <f>I85+K85</f>
        <v>942.40499999999997</v>
      </c>
      <c r="I85" s="7">
        <f>SUM(I86)</f>
        <v>164.471</v>
      </c>
      <c r="J85" s="7" t="s">
        <v>64</v>
      </c>
      <c r="K85" s="7">
        <f>K86+K89+K90</f>
        <v>777.93399999999997</v>
      </c>
      <c r="L85" s="7" t="s">
        <v>64</v>
      </c>
      <c r="M85" s="37" t="s">
        <v>102</v>
      </c>
    </row>
    <row r="86" spans="1:13" s="44" customFormat="1" x14ac:dyDescent="0.25">
      <c r="A86" s="67" t="s">
        <v>46</v>
      </c>
      <c r="B86" s="55">
        <v>2020</v>
      </c>
      <c r="C86" s="57" t="s">
        <v>64</v>
      </c>
      <c r="D86" s="53" t="s">
        <v>64</v>
      </c>
      <c r="E86" s="53" t="s">
        <v>64</v>
      </c>
      <c r="F86" s="53" t="s">
        <v>64</v>
      </c>
      <c r="G86" s="53" t="s">
        <v>64</v>
      </c>
      <c r="H86" s="53">
        <f>SUM(I86:L86)</f>
        <v>214.22499999999999</v>
      </c>
      <c r="I86" s="53">
        <v>164.471</v>
      </c>
      <c r="J86" s="53" t="s">
        <v>64</v>
      </c>
      <c r="K86" s="53">
        <v>49.753999999999998</v>
      </c>
      <c r="L86" s="53" t="s">
        <v>64</v>
      </c>
      <c r="M86" s="55" t="s">
        <v>56</v>
      </c>
    </row>
    <row r="87" spans="1:13" ht="9.75" customHeight="1" x14ac:dyDescent="0.25">
      <c r="A87" s="32"/>
      <c r="B87" s="17"/>
      <c r="C87" s="18"/>
      <c r="D87" s="18"/>
      <c r="E87" s="18"/>
      <c r="F87" s="18"/>
      <c r="G87" s="18"/>
      <c r="H87" s="18"/>
      <c r="I87" s="18" t="s">
        <v>60</v>
      </c>
      <c r="J87" s="18"/>
      <c r="K87" s="18"/>
      <c r="L87" s="18"/>
      <c r="M87" s="17"/>
    </row>
    <row r="88" spans="1:13" ht="32.25" customHeight="1" x14ac:dyDescent="0.25">
      <c r="A88" s="78" t="s">
        <v>97</v>
      </c>
      <c r="B88" s="79"/>
      <c r="C88" s="79"/>
      <c r="D88" s="79"/>
      <c r="E88" s="79"/>
      <c r="F88" s="79"/>
      <c r="G88" s="79"/>
      <c r="H88" s="79"/>
      <c r="I88" s="79"/>
      <c r="J88" s="79"/>
      <c r="K88" s="79"/>
      <c r="L88" s="79"/>
      <c r="M88" s="80"/>
    </row>
    <row r="89" spans="1:13" ht="15" customHeight="1" x14ac:dyDescent="0.25">
      <c r="A89" s="62" t="s">
        <v>35</v>
      </c>
      <c r="B89" s="63">
        <v>2020</v>
      </c>
      <c r="C89" s="57" t="s">
        <v>64</v>
      </c>
      <c r="D89" s="57" t="s">
        <v>64</v>
      </c>
      <c r="E89" s="57" t="s">
        <v>64</v>
      </c>
      <c r="F89" s="57" t="s">
        <v>64</v>
      </c>
      <c r="G89" s="57" t="s">
        <v>64</v>
      </c>
      <c r="H89" s="63">
        <f>K89</f>
        <v>155.88</v>
      </c>
      <c r="I89" s="57" t="s">
        <v>64</v>
      </c>
      <c r="J89" s="57" t="s">
        <v>64</v>
      </c>
      <c r="K89" s="63">
        <v>155.88</v>
      </c>
      <c r="L89" s="57" t="s">
        <v>64</v>
      </c>
      <c r="M89" s="63" t="s">
        <v>105</v>
      </c>
    </row>
    <row r="90" spans="1:13" s="58" customFormat="1" ht="15.75" customHeight="1" x14ac:dyDescent="0.25">
      <c r="A90" s="62" t="s">
        <v>69</v>
      </c>
      <c r="B90" s="49">
        <v>2020</v>
      </c>
      <c r="C90" s="57" t="s">
        <v>64</v>
      </c>
      <c r="D90" s="57" t="s">
        <v>64</v>
      </c>
      <c r="E90" s="57" t="s">
        <v>64</v>
      </c>
      <c r="F90" s="57" t="s">
        <v>64</v>
      </c>
      <c r="G90" s="57" t="s">
        <v>64</v>
      </c>
      <c r="H90" s="49">
        <f>K90</f>
        <v>572.29999999999995</v>
      </c>
      <c r="I90" s="57" t="s">
        <v>64</v>
      </c>
      <c r="J90" s="57" t="s">
        <v>64</v>
      </c>
      <c r="K90" s="49">
        <v>572.29999999999995</v>
      </c>
      <c r="L90" s="57" t="s">
        <v>64</v>
      </c>
      <c r="M90" s="63" t="s">
        <v>109</v>
      </c>
    </row>
    <row r="91" spans="1:13" ht="18" customHeight="1" x14ac:dyDescent="0.25">
      <c r="A91" s="75" t="s">
        <v>65</v>
      </c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7"/>
    </row>
    <row r="92" spans="1:13" x14ac:dyDescent="0.25">
      <c r="A92" s="87" t="s">
        <v>24</v>
      </c>
      <c r="B92" s="88"/>
      <c r="C92" s="7">
        <f>SUM(C93:C94)</f>
        <v>16934</v>
      </c>
      <c r="D92" s="7">
        <f>SUM(D93:D94)</f>
        <v>4234</v>
      </c>
      <c r="E92" s="7" t="s">
        <v>64</v>
      </c>
      <c r="F92" s="7">
        <f>SUM(F93:F94)</f>
        <v>12700</v>
      </c>
      <c r="G92" s="7" t="s">
        <v>64</v>
      </c>
      <c r="H92" s="7">
        <f>SUM(I92:L92)</f>
        <v>19337.798999999999</v>
      </c>
      <c r="I92" s="7">
        <f>I93+I95+I98+I104</f>
        <v>14432.319</v>
      </c>
      <c r="J92" s="7">
        <f>J104</f>
        <v>992.28</v>
      </c>
      <c r="K92" s="7">
        <f>K93+K95+K98+K101+K107</f>
        <v>3769.9</v>
      </c>
      <c r="L92" s="7">
        <f>L93</f>
        <v>143.30000000000001</v>
      </c>
      <c r="M92" s="31" t="s">
        <v>102</v>
      </c>
    </row>
    <row r="93" spans="1:13" s="44" customFormat="1" ht="15" customHeight="1" x14ac:dyDescent="0.25">
      <c r="A93" s="28" t="s">
        <v>31</v>
      </c>
      <c r="B93" s="42">
        <v>2020</v>
      </c>
      <c r="C93" s="43" t="s">
        <v>64</v>
      </c>
      <c r="D93" s="43" t="s">
        <v>64</v>
      </c>
      <c r="E93" s="43" t="s">
        <v>64</v>
      </c>
      <c r="F93" s="43" t="s">
        <v>64</v>
      </c>
      <c r="G93" s="43" t="s">
        <v>64</v>
      </c>
      <c r="H93" s="43">
        <f>SUM(I93:L93)</f>
        <v>261.3</v>
      </c>
      <c r="I93" s="43"/>
      <c r="J93" s="43" t="s">
        <v>64</v>
      </c>
      <c r="K93" s="43">
        <v>118</v>
      </c>
      <c r="L93" s="43">
        <v>143.30000000000001</v>
      </c>
      <c r="M93" s="51" t="s">
        <v>105</v>
      </c>
    </row>
    <row r="94" spans="1:13" s="44" customFormat="1" x14ac:dyDescent="0.25">
      <c r="A94" s="16" t="s">
        <v>45</v>
      </c>
      <c r="B94" s="42">
        <v>2020</v>
      </c>
      <c r="C94" s="43">
        <f>SUM(D94:G94)</f>
        <v>16934</v>
      </c>
      <c r="D94" s="43">
        <v>4234</v>
      </c>
      <c r="E94" s="43" t="s">
        <v>64</v>
      </c>
      <c r="F94" s="43">
        <v>12700</v>
      </c>
      <c r="G94" s="43" t="s">
        <v>64</v>
      </c>
      <c r="H94" s="43" t="s">
        <v>64</v>
      </c>
      <c r="I94" s="43" t="s">
        <v>64</v>
      </c>
      <c r="J94" s="43" t="s">
        <v>64</v>
      </c>
      <c r="K94" s="43" t="s">
        <v>64</v>
      </c>
      <c r="L94" s="43" t="s">
        <v>64</v>
      </c>
      <c r="M94" s="42" t="s">
        <v>64</v>
      </c>
    </row>
    <row r="95" spans="1:13" s="44" customFormat="1" x14ac:dyDescent="0.25">
      <c r="A95" s="28" t="s">
        <v>39</v>
      </c>
      <c r="B95" s="55">
        <v>2020</v>
      </c>
      <c r="C95" s="53" t="s">
        <v>64</v>
      </c>
      <c r="D95" s="53" t="s">
        <v>64</v>
      </c>
      <c r="E95" s="53" t="s">
        <v>64</v>
      </c>
      <c r="F95" s="53" t="s">
        <v>64</v>
      </c>
      <c r="G95" s="53" t="s">
        <v>64</v>
      </c>
      <c r="H95" s="53">
        <f>SUM(I95:L95)</f>
        <v>13098.049000000001</v>
      </c>
      <c r="I95" s="48">
        <v>12289.119000000001</v>
      </c>
      <c r="J95" s="57" t="s">
        <v>64</v>
      </c>
      <c r="K95" s="53">
        <v>808.93</v>
      </c>
      <c r="L95" s="53" t="s">
        <v>64</v>
      </c>
      <c r="M95" s="55" t="s">
        <v>56</v>
      </c>
    </row>
    <row r="96" spans="1:13" ht="11.25" customHeight="1" x14ac:dyDescent="0.25">
      <c r="A96" s="69"/>
      <c r="B96" s="17"/>
      <c r="C96" s="70"/>
      <c r="D96" s="18"/>
      <c r="E96" s="18"/>
      <c r="F96" s="18"/>
      <c r="G96" s="18"/>
      <c r="H96" s="26"/>
      <c r="I96" s="27" t="s">
        <v>66</v>
      </c>
      <c r="J96" s="18"/>
      <c r="K96" s="18"/>
      <c r="L96" s="18"/>
      <c r="M96" s="17"/>
    </row>
    <row r="97" spans="1:14" x14ac:dyDescent="0.25">
      <c r="A97" s="20" t="s">
        <v>71</v>
      </c>
      <c r="B97" s="21"/>
      <c r="C97" s="22"/>
      <c r="D97" s="22"/>
      <c r="E97" s="22"/>
      <c r="F97" s="22"/>
      <c r="G97" s="22"/>
      <c r="H97" s="23"/>
      <c r="I97" s="24"/>
      <c r="J97" s="22"/>
      <c r="K97" s="22"/>
      <c r="L97" s="22"/>
      <c r="M97" s="25"/>
    </row>
    <row r="98" spans="1:14" s="44" customFormat="1" x14ac:dyDescent="0.25">
      <c r="A98" s="28" t="s">
        <v>37</v>
      </c>
      <c r="B98" s="55">
        <v>2020</v>
      </c>
      <c r="C98" s="53" t="s">
        <v>64</v>
      </c>
      <c r="D98" s="53" t="s">
        <v>64</v>
      </c>
      <c r="E98" s="53" t="s">
        <v>64</v>
      </c>
      <c r="F98" s="53" t="s">
        <v>64</v>
      </c>
      <c r="G98" s="53" t="s">
        <v>64</v>
      </c>
      <c r="H98" s="53">
        <f>SUM(I98:L98)</f>
        <v>2182</v>
      </c>
      <c r="I98" s="48">
        <v>2143.1999999999998</v>
      </c>
      <c r="J98" s="53" t="s">
        <v>64</v>
      </c>
      <c r="K98" s="53">
        <v>38.799999999999997</v>
      </c>
      <c r="L98" s="53" t="s">
        <v>64</v>
      </c>
      <c r="M98" s="55" t="s">
        <v>56</v>
      </c>
    </row>
    <row r="99" spans="1:14" ht="9.75" customHeight="1" x14ac:dyDescent="0.25">
      <c r="A99" s="71"/>
      <c r="B99" s="19"/>
      <c r="C99" s="70"/>
      <c r="D99" s="18"/>
      <c r="E99" s="18"/>
      <c r="F99" s="18"/>
      <c r="G99" s="18"/>
      <c r="H99" s="26"/>
      <c r="I99" s="34" t="s">
        <v>60</v>
      </c>
      <c r="J99" s="18"/>
      <c r="K99" s="18"/>
      <c r="L99" s="18"/>
      <c r="M99" s="17"/>
    </row>
    <row r="100" spans="1:14" ht="30.75" customHeight="1" x14ac:dyDescent="0.25">
      <c r="A100" s="89" t="s">
        <v>73</v>
      </c>
      <c r="B100" s="90"/>
      <c r="C100" s="90"/>
      <c r="D100" s="90"/>
      <c r="E100" s="90"/>
      <c r="F100" s="90"/>
      <c r="G100" s="90"/>
      <c r="H100" s="90"/>
      <c r="I100" s="90"/>
      <c r="J100" s="90"/>
      <c r="K100" s="90"/>
      <c r="L100" s="90"/>
      <c r="M100" s="91"/>
    </row>
    <row r="101" spans="1:14" s="44" customFormat="1" x14ac:dyDescent="0.25">
      <c r="A101" s="28" t="s">
        <v>34</v>
      </c>
      <c r="B101" s="55">
        <v>2020</v>
      </c>
      <c r="C101" s="53" t="s">
        <v>64</v>
      </c>
      <c r="D101" s="53" t="s">
        <v>64</v>
      </c>
      <c r="E101" s="53" t="s">
        <v>64</v>
      </c>
      <c r="F101" s="53" t="s">
        <v>64</v>
      </c>
      <c r="G101" s="53" t="s">
        <v>64</v>
      </c>
      <c r="H101" s="53">
        <f>SUM(I101:L101)</f>
        <v>2754.17</v>
      </c>
      <c r="I101" s="54" t="s">
        <v>64</v>
      </c>
      <c r="J101" s="53"/>
      <c r="K101" s="53">
        <v>2754.17</v>
      </c>
      <c r="L101" s="53" t="s">
        <v>64</v>
      </c>
      <c r="M101" s="55" t="s">
        <v>56</v>
      </c>
    </row>
    <row r="102" spans="1:14" ht="9.75" customHeight="1" x14ac:dyDescent="0.25">
      <c r="A102" s="69"/>
      <c r="B102" s="17"/>
      <c r="C102" s="70"/>
      <c r="D102" s="18"/>
      <c r="E102" s="18"/>
      <c r="F102" s="18"/>
      <c r="G102" s="18"/>
      <c r="H102" s="26"/>
      <c r="I102" s="27"/>
      <c r="J102" s="18"/>
      <c r="K102" s="4" t="s">
        <v>60</v>
      </c>
      <c r="L102" s="18"/>
      <c r="M102" s="17"/>
    </row>
    <row r="103" spans="1:14" ht="32.25" customHeight="1" x14ac:dyDescent="0.25">
      <c r="A103" s="78" t="s">
        <v>83</v>
      </c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80"/>
    </row>
    <row r="104" spans="1:14" s="44" customFormat="1" ht="14.25" customHeight="1" x14ac:dyDescent="0.25">
      <c r="A104" s="46" t="s">
        <v>25</v>
      </c>
      <c r="B104" s="55">
        <v>2020</v>
      </c>
      <c r="C104" s="47" t="s">
        <v>64</v>
      </c>
      <c r="D104" s="47" t="s">
        <v>64</v>
      </c>
      <c r="E104" s="47" t="s">
        <v>64</v>
      </c>
      <c r="F104" s="47" t="s">
        <v>64</v>
      </c>
      <c r="G104" s="47" t="s">
        <v>64</v>
      </c>
      <c r="H104" s="48">
        <f>SUM(I104:L104)</f>
        <v>992.28</v>
      </c>
      <c r="I104" s="48"/>
      <c r="J104" s="47">
        <v>992.28</v>
      </c>
      <c r="K104" s="47" t="s">
        <v>64</v>
      </c>
      <c r="L104" s="47" t="s">
        <v>64</v>
      </c>
      <c r="M104" s="47" t="s">
        <v>56</v>
      </c>
    </row>
    <row r="105" spans="1:14" ht="9.75" customHeight="1" x14ac:dyDescent="0.25">
      <c r="A105" s="40"/>
      <c r="B105" s="33"/>
      <c r="C105" s="29"/>
      <c r="D105" s="33"/>
      <c r="E105" s="33"/>
      <c r="F105" s="33"/>
      <c r="G105" s="33"/>
      <c r="H105" s="33"/>
      <c r="J105" s="15" t="s">
        <v>60</v>
      </c>
      <c r="K105" s="33"/>
      <c r="L105" s="33"/>
      <c r="M105" s="33"/>
    </row>
    <row r="106" spans="1:14" ht="17.25" customHeight="1" x14ac:dyDescent="0.25">
      <c r="A106" s="78" t="s">
        <v>78</v>
      </c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80"/>
    </row>
    <row r="107" spans="1:14" ht="15.75" customHeight="1" x14ac:dyDescent="0.25">
      <c r="A107" s="62" t="s">
        <v>84</v>
      </c>
      <c r="B107" s="63">
        <v>2020</v>
      </c>
      <c r="C107" s="63"/>
      <c r="D107" s="63"/>
      <c r="E107" s="63"/>
      <c r="F107" s="63"/>
      <c r="G107" s="63"/>
      <c r="H107" s="63">
        <f>K107</f>
        <v>50</v>
      </c>
      <c r="I107" s="63"/>
      <c r="J107" s="63"/>
      <c r="K107" s="63">
        <v>50</v>
      </c>
      <c r="L107" s="63"/>
      <c r="M107" s="63" t="s">
        <v>105</v>
      </c>
    </row>
    <row r="108" spans="1:14" ht="18" customHeight="1" x14ac:dyDescent="0.25">
      <c r="A108" s="72" t="s">
        <v>52</v>
      </c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4"/>
    </row>
    <row r="109" spans="1:14" x14ac:dyDescent="0.25">
      <c r="A109" s="10" t="s">
        <v>50</v>
      </c>
      <c r="B109" s="3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14"/>
    </row>
    <row r="110" spans="1:14" x14ac:dyDescent="0.25">
      <c r="A110" s="10"/>
      <c r="B110" s="3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3"/>
    </row>
    <row r="111" spans="1:14" ht="18.75" customHeight="1" x14ac:dyDescent="0.25">
      <c r="A111" s="86" t="s">
        <v>51</v>
      </c>
      <c r="B111" s="86"/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</row>
    <row r="112" spans="1:14" x14ac:dyDescent="0.25">
      <c r="A112" s="87" t="s">
        <v>50</v>
      </c>
      <c r="B112" s="88"/>
      <c r="C112" s="7"/>
      <c r="D112" s="7"/>
      <c r="E112" s="7"/>
      <c r="F112" s="7"/>
      <c r="G112" s="7"/>
      <c r="H112" s="7">
        <f>SUM(H113:H115)</f>
        <v>583.36</v>
      </c>
      <c r="I112" s="7" t="s">
        <v>64</v>
      </c>
      <c r="J112" s="7" t="s">
        <v>64</v>
      </c>
      <c r="K112" s="7">
        <f>SUM(K113:K115)</f>
        <v>15.4</v>
      </c>
      <c r="L112" s="7">
        <f>SUM(L113:L115)</f>
        <v>567.96</v>
      </c>
      <c r="M112" s="14" t="s">
        <v>59</v>
      </c>
      <c r="N112" s="4"/>
    </row>
    <row r="113" spans="1:14" s="44" customFormat="1" x14ac:dyDescent="0.25">
      <c r="A113" s="16" t="s">
        <v>46</v>
      </c>
      <c r="B113" s="42">
        <v>2020</v>
      </c>
      <c r="C113" s="43" t="s">
        <v>64</v>
      </c>
      <c r="D113" s="43" t="s">
        <v>64</v>
      </c>
      <c r="E113" s="43" t="s">
        <v>64</v>
      </c>
      <c r="F113" s="43" t="s">
        <v>64</v>
      </c>
      <c r="G113" s="43" t="s">
        <v>64</v>
      </c>
      <c r="H113" s="43">
        <f>SUM(I113:L113)</f>
        <v>430.76</v>
      </c>
      <c r="I113" s="43" t="s">
        <v>64</v>
      </c>
      <c r="J113" s="43" t="s">
        <v>64</v>
      </c>
      <c r="K113" s="43" t="s">
        <v>64</v>
      </c>
      <c r="L113" s="43">
        <v>430.76</v>
      </c>
      <c r="M113" s="51" t="s">
        <v>105</v>
      </c>
    </row>
    <row r="114" spans="1:14" s="44" customFormat="1" x14ac:dyDescent="0.25">
      <c r="A114" s="16" t="s">
        <v>57</v>
      </c>
      <c r="B114" s="42">
        <v>2020</v>
      </c>
      <c r="C114" s="43" t="s">
        <v>64</v>
      </c>
      <c r="D114" s="43" t="s">
        <v>64</v>
      </c>
      <c r="E114" s="43" t="s">
        <v>64</v>
      </c>
      <c r="F114" s="43" t="s">
        <v>64</v>
      </c>
      <c r="G114" s="43" t="s">
        <v>64</v>
      </c>
      <c r="H114" s="43">
        <f>SUM(I114:L114)</f>
        <v>75.5</v>
      </c>
      <c r="I114" s="43" t="s">
        <v>64</v>
      </c>
      <c r="J114" s="43" t="s">
        <v>64</v>
      </c>
      <c r="K114" s="43" t="s">
        <v>64</v>
      </c>
      <c r="L114" s="43">
        <v>75.5</v>
      </c>
      <c r="M114" s="51" t="s">
        <v>105</v>
      </c>
    </row>
    <row r="115" spans="1:14" s="44" customFormat="1" ht="15" customHeight="1" x14ac:dyDescent="0.25">
      <c r="A115" s="16" t="s">
        <v>31</v>
      </c>
      <c r="B115" s="42">
        <v>2020</v>
      </c>
      <c r="C115" s="43" t="s">
        <v>64</v>
      </c>
      <c r="D115" s="43" t="s">
        <v>64</v>
      </c>
      <c r="E115" s="43" t="s">
        <v>64</v>
      </c>
      <c r="F115" s="43" t="s">
        <v>64</v>
      </c>
      <c r="G115" s="43" t="s">
        <v>64</v>
      </c>
      <c r="H115" s="43">
        <f>SUM(I115:L115)</f>
        <v>77.100000000000009</v>
      </c>
      <c r="I115" s="43" t="s">
        <v>64</v>
      </c>
      <c r="J115" s="43" t="s">
        <v>64</v>
      </c>
      <c r="K115" s="43">
        <v>15.4</v>
      </c>
      <c r="L115" s="43">
        <v>61.7</v>
      </c>
      <c r="M115" s="51" t="s">
        <v>105</v>
      </c>
    </row>
    <row r="116" spans="1:14" ht="18.75" customHeight="1" x14ac:dyDescent="0.25">
      <c r="A116" s="75" t="s">
        <v>53</v>
      </c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7"/>
    </row>
    <row r="117" spans="1:14" x14ac:dyDescent="0.25">
      <c r="A117" s="87" t="s">
        <v>24</v>
      </c>
      <c r="B117" s="88"/>
      <c r="C117" s="7">
        <f>SUM(C118:C131)</f>
        <v>23745.5</v>
      </c>
      <c r="D117" s="7">
        <f>SUM(D118:D131)</f>
        <v>5790</v>
      </c>
      <c r="E117" s="7" t="s">
        <v>64</v>
      </c>
      <c r="F117" s="7">
        <f>SUM(F118:F131)</f>
        <v>11157</v>
      </c>
      <c r="G117" s="7">
        <f>SUM(G118:G131)</f>
        <v>6798.5</v>
      </c>
      <c r="H117" s="7">
        <f>K117+L117</f>
        <v>14158.929999999998</v>
      </c>
      <c r="I117" s="7"/>
      <c r="J117" s="7" t="s">
        <v>64</v>
      </c>
      <c r="K117" s="7">
        <f>K119+K120+K124+K125+K127+K129+K132+K134+K135+K136+K137</f>
        <v>10620.989999999998</v>
      </c>
      <c r="L117" s="7">
        <f>L129+L133+L134+L135</f>
        <v>3537.94</v>
      </c>
      <c r="M117" s="11" t="s">
        <v>100</v>
      </c>
      <c r="N117" s="4"/>
    </row>
    <row r="118" spans="1:14" s="44" customFormat="1" x14ac:dyDescent="0.25">
      <c r="A118" s="16" t="s">
        <v>25</v>
      </c>
      <c r="B118" s="42">
        <v>2020</v>
      </c>
      <c r="C118" s="43">
        <f t="shared" ref="C118:C131" si="4">SUM(D118:G118)</f>
        <v>286</v>
      </c>
      <c r="D118" s="43">
        <v>71</v>
      </c>
      <c r="E118" s="43" t="s">
        <v>64</v>
      </c>
      <c r="F118" s="43">
        <v>188</v>
      </c>
      <c r="G118" s="43">
        <v>27</v>
      </c>
      <c r="H118" s="43" t="s">
        <v>64</v>
      </c>
      <c r="I118" s="43" t="s">
        <v>64</v>
      </c>
      <c r="J118" s="43" t="s">
        <v>64</v>
      </c>
      <c r="K118" s="43" t="s">
        <v>64</v>
      </c>
      <c r="L118" s="43" t="s">
        <v>64</v>
      </c>
      <c r="M118" s="42" t="s">
        <v>64</v>
      </c>
    </row>
    <row r="119" spans="1:14" s="44" customFormat="1" x14ac:dyDescent="0.25">
      <c r="A119" s="16" t="s">
        <v>27</v>
      </c>
      <c r="B119" s="42">
        <v>2020</v>
      </c>
      <c r="C119" s="43">
        <f t="shared" si="4"/>
        <v>942</v>
      </c>
      <c r="D119" s="43">
        <v>235</v>
      </c>
      <c r="E119" s="43" t="s">
        <v>64</v>
      </c>
      <c r="F119" s="43">
        <v>613</v>
      </c>
      <c r="G119" s="43">
        <v>94</v>
      </c>
      <c r="H119" s="43">
        <f>SUM(I119:L119)</f>
        <v>314.60000000000002</v>
      </c>
      <c r="I119" s="43" t="s">
        <v>64</v>
      </c>
      <c r="J119" s="43" t="s">
        <v>64</v>
      </c>
      <c r="K119" s="43">
        <v>314.60000000000002</v>
      </c>
      <c r="L119" s="43" t="s">
        <v>64</v>
      </c>
      <c r="M119" s="42" t="s">
        <v>79</v>
      </c>
    </row>
    <row r="120" spans="1:14" s="44" customFormat="1" x14ac:dyDescent="0.25">
      <c r="A120" s="16" t="s">
        <v>29</v>
      </c>
      <c r="B120" s="42">
        <v>2020</v>
      </c>
      <c r="C120" s="43">
        <f t="shared" si="4"/>
        <v>361</v>
      </c>
      <c r="D120" s="43">
        <v>89</v>
      </c>
      <c r="E120" s="43" t="s">
        <v>64</v>
      </c>
      <c r="F120" s="43">
        <v>234</v>
      </c>
      <c r="G120" s="43">
        <v>38</v>
      </c>
      <c r="H120" s="43">
        <f>SUM(I120:L120)</f>
        <v>1262</v>
      </c>
      <c r="I120" s="43" t="s">
        <v>64</v>
      </c>
      <c r="J120" s="43" t="s">
        <v>64</v>
      </c>
      <c r="K120" s="43">
        <v>1262</v>
      </c>
      <c r="L120" s="43" t="s">
        <v>64</v>
      </c>
      <c r="M120" s="42" t="s">
        <v>70</v>
      </c>
    </row>
    <row r="121" spans="1:14" s="44" customFormat="1" x14ac:dyDescent="0.25">
      <c r="A121" s="16" t="s">
        <v>55</v>
      </c>
      <c r="B121" s="42">
        <v>2020</v>
      </c>
      <c r="C121" s="43">
        <f t="shared" si="4"/>
        <v>3016</v>
      </c>
      <c r="D121" s="43">
        <v>755</v>
      </c>
      <c r="E121" s="43" t="s">
        <v>64</v>
      </c>
      <c r="F121" s="43">
        <v>1979</v>
      </c>
      <c r="G121" s="43">
        <v>282</v>
      </c>
      <c r="H121" s="43" t="s">
        <v>64</v>
      </c>
      <c r="I121" s="43" t="s">
        <v>64</v>
      </c>
      <c r="J121" s="43" t="s">
        <v>64</v>
      </c>
      <c r="K121" s="43" t="s">
        <v>64</v>
      </c>
      <c r="L121" s="43" t="s">
        <v>64</v>
      </c>
      <c r="M121" s="43" t="s">
        <v>64</v>
      </c>
    </row>
    <row r="122" spans="1:14" s="44" customFormat="1" x14ac:dyDescent="0.25">
      <c r="A122" s="16" t="s">
        <v>32</v>
      </c>
      <c r="B122" s="42">
        <v>2020</v>
      </c>
      <c r="C122" s="43">
        <f t="shared" si="4"/>
        <v>76.5</v>
      </c>
      <c r="D122" s="43" t="s">
        <v>64</v>
      </c>
      <c r="E122" s="43" t="s">
        <v>64</v>
      </c>
      <c r="F122" s="43">
        <v>69</v>
      </c>
      <c r="G122" s="43">
        <v>7.5</v>
      </c>
      <c r="H122" s="43" t="s">
        <v>64</v>
      </c>
      <c r="I122" s="43" t="s">
        <v>64</v>
      </c>
      <c r="J122" s="43" t="s">
        <v>64</v>
      </c>
      <c r="K122" s="43" t="s">
        <v>64</v>
      </c>
      <c r="L122" s="43" t="s">
        <v>64</v>
      </c>
      <c r="M122" s="43" t="s">
        <v>64</v>
      </c>
    </row>
    <row r="123" spans="1:14" s="44" customFormat="1" x14ac:dyDescent="0.25">
      <c r="A123" s="16" t="s">
        <v>44</v>
      </c>
      <c r="B123" s="42">
        <v>2020</v>
      </c>
      <c r="C123" s="43">
        <f t="shared" si="4"/>
        <v>190</v>
      </c>
      <c r="D123" s="43" t="s">
        <v>64</v>
      </c>
      <c r="E123" s="43" t="s">
        <v>64</v>
      </c>
      <c r="F123" s="43">
        <v>171</v>
      </c>
      <c r="G123" s="43">
        <v>19</v>
      </c>
      <c r="H123" s="43" t="s">
        <v>64</v>
      </c>
      <c r="I123" s="43" t="s">
        <v>64</v>
      </c>
      <c r="J123" s="43" t="s">
        <v>64</v>
      </c>
      <c r="K123" s="43" t="s">
        <v>64</v>
      </c>
      <c r="L123" s="43" t="s">
        <v>64</v>
      </c>
      <c r="M123" s="42" t="s">
        <v>64</v>
      </c>
    </row>
    <row r="124" spans="1:14" s="44" customFormat="1" x14ac:dyDescent="0.25">
      <c r="A124" s="16" t="s">
        <v>33</v>
      </c>
      <c r="B124" s="42">
        <v>2020</v>
      </c>
      <c r="C124" s="43">
        <f t="shared" si="4"/>
        <v>1032</v>
      </c>
      <c r="D124" s="43">
        <v>258</v>
      </c>
      <c r="E124" s="43" t="s">
        <v>64</v>
      </c>
      <c r="F124" s="43">
        <v>671</v>
      </c>
      <c r="G124" s="43">
        <v>103</v>
      </c>
      <c r="H124" s="43">
        <f t="shared" ref="H124:H129" si="5">SUM(I124:L124)</f>
        <v>55.8</v>
      </c>
      <c r="I124" s="43" t="s">
        <v>64</v>
      </c>
      <c r="J124" s="43" t="s">
        <v>64</v>
      </c>
      <c r="K124" s="43">
        <v>55.8</v>
      </c>
      <c r="L124" s="43" t="s">
        <v>64</v>
      </c>
      <c r="M124" s="42" t="s">
        <v>82</v>
      </c>
    </row>
    <row r="125" spans="1:14" s="44" customFormat="1" x14ac:dyDescent="0.25">
      <c r="A125" s="16" t="s">
        <v>34</v>
      </c>
      <c r="B125" s="42">
        <v>2020</v>
      </c>
      <c r="C125" s="43">
        <f t="shared" si="4"/>
        <v>560</v>
      </c>
      <c r="D125" s="43">
        <v>140</v>
      </c>
      <c r="E125" s="43" t="s">
        <v>64</v>
      </c>
      <c r="F125" s="43">
        <v>365</v>
      </c>
      <c r="G125" s="43">
        <v>55</v>
      </c>
      <c r="H125" s="43">
        <f t="shared" si="5"/>
        <v>327.7</v>
      </c>
      <c r="I125" s="43" t="s">
        <v>64</v>
      </c>
      <c r="J125" s="43" t="s">
        <v>64</v>
      </c>
      <c r="K125" s="43">
        <v>327.7</v>
      </c>
      <c r="L125" s="43" t="s">
        <v>64</v>
      </c>
      <c r="M125" s="42" t="s">
        <v>67</v>
      </c>
    </row>
    <row r="126" spans="1:14" s="44" customFormat="1" ht="15" customHeight="1" x14ac:dyDescent="0.25">
      <c r="A126" s="16" t="s">
        <v>35</v>
      </c>
      <c r="B126" s="42">
        <v>2020</v>
      </c>
      <c r="C126" s="43">
        <f t="shared" si="4"/>
        <v>1926</v>
      </c>
      <c r="D126" s="43">
        <v>481</v>
      </c>
      <c r="E126" s="43" t="s">
        <v>64</v>
      </c>
      <c r="F126" s="43">
        <v>1253</v>
      </c>
      <c r="G126" s="43">
        <v>192</v>
      </c>
      <c r="H126" s="43" t="s">
        <v>64</v>
      </c>
      <c r="I126" s="43" t="s">
        <v>64</v>
      </c>
      <c r="J126" s="43" t="s">
        <v>64</v>
      </c>
      <c r="K126" s="43" t="s">
        <v>64</v>
      </c>
      <c r="L126" s="43" t="s">
        <v>64</v>
      </c>
      <c r="M126" s="43" t="s">
        <v>64</v>
      </c>
    </row>
    <row r="127" spans="1:14" s="44" customFormat="1" x14ac:dyDescent="0.25">
      <c r="A127" s="16" t="s">
        <v>37</v>
      </c>
      <c r="B127" s="42">
        <v>2020</v>
      </c>
      <c r="C127" s="43">
        <f t="shared" si="4"/>
        <v>349</v>
      </c>
      <c r="D127" s="43">
        <v>87</v>
      </c>
      <c r="E127" s="43" t="s">
        <v>64</v>
      </c>
      <c r="F127" s="43">
        <v>228</v>
      </c>
      <c r="G127" s="43">
        <v>34</v>
      </c>
      <c r="H127" s="43">
        <f t="shared" si="5"/>
        <v>85.9</v>
      </c>
      <c r="I127" s="43" t="s">
        <v>64</v>
      </c>
      <c r="J127" s="43" t="s">
        <v>64</v>
      </c>
      <c r="K127" s="43">
        <v>85.9</v>
      </c>
      <c r="L127" s="43"/>
      <c r="M127" s="42" t="s">
        <v>96</v>
      </c>
    </row>
    <row r="128" spans="1:14" s="44" customFormat="1" x14ac:dyDescent="0.25">
      <c r="A128" s="16" t="s">
        <v>38</v>
      </c>
      <c r="B128" s="42">
        <v>2020</v>
      </c>
      <c r="C128" s="43">
        <f t="shared" si="4"/>
        <v>942</v>
      </c>
      <c r="D128" s="43">
        <v>235</v>
      </c>
      <c r="E128" s="43" t="s">
        <v>64</v>
      </c>
      <c r="F128" s="43">
        <v>613</v>
      </c>
      <c r="G128" s="43">
        <v>94</v>
      </c>
      <c r="H128" s="43" t="s">
        <v>64</v>
      </c>
      <c r="I128" s="43" t="s">
        <v>64</v>
      </c>
      <c r="J128" s="43" t="s">
        <v>64</v>
      </c>
      <c r="K128" s="43" t="s">
        <v>64</v>
      </c>
      <c r="L128" s="43" t="s">
        <v>64</v>
      </c>
      <c r="M128" s="43" t="s">
        <v>64</v>
      </c>
    </row>
    <row r="129" spans="1:13" s="44" customFormat="1" x14ac:dyDescent="0.25">
      <c r="A129" s="16" t="s">
        <v>39</v>
      </c>
      <c r="B129" s="42">
        <v>2020</v>
      </c>
      <c r="C129" s="43">
        <f t="shared" si="4"/>
        <v>1047</v>
      </c>
      <c r="D129" s="43">
        <v>262</v>
      </c>
      <c r="E129" s="43" t="s">
        <v>64</v>
      </c>
      <c r="F129" s="43">
        <v>681</v>
      </c>
      <c r="G129" s="43">
        <v>104</v>
      </c>
      <c r="H129" s="43">
        <f t="shared" si="5"/>
        <v>800.88000000000011</v>
      </c>
      <c r="I129" s="43" t="s">
        <v>64</v>
      </c>
      <c r="J129" s="43" t="s">
        <v>64</v>
      </c>
      <c r="K129" s="43">
        <v>540.58000000000004</v>
      </c>
      <c r="L129" s="43">
        <v>260.3</v>
      </c>
      <c r="M129" s="42" t="s">
        <v>88</v>
      </c>
    </row>
    <row r="130" spans="1:13" s="44" customFormat="1" x14ac:dyDescent="0.25">
      <c r="A130" s="16" t="s">
        <v>40</v>
      </c>
      <c r="B130" s="42">
        <v>2020</v>
      </c>
      <c r="C130" s="43">
        <f t="shared" si="4"/>
        <v>310</v>
      </c>
      <c r="D130" s="43" t="s">
        <v>64</v>
      </c>
      <c r="E130" s="43" t="s">
        <v>64</v>
      </c>
      <c r="F130" s="43">
        <v>280</v>
      </c>
      <c r="G130" s="43">
        <v>30</v>
      </c>
      <c r="H130" s="43" t="s">
        <v>64</v>
      </c>
      <c r="I130" s="43" t="s">
        <v>64</v>
      </c>
      <c r="J130" s="43" t="s">
        <v>64</v>
      </c>
      <c r="K130" s="43" t="s">
        <v>64</v>
      </c>
      <c r="L130" s="43" t="s">
        <v>64</v>
      </c>
      <c r="M130" s="42" t="s">
        <v>64</v>
      </c>
    </row>
    <row r="131" spans="1:13" s="44" customFormat="1" x14ac:dyDescent="0.25">
      <c r="A131" s="16" t="s">
        <v>46</v>
      </c>
      <c r="B131" s="42">
        <v>2020</v>
      </c>
      <c r="C131" s="43">
        <f t="shared" si="4"/>
        <v>12708</v>
      </c>
      <c r="D131" s="43">
        <v>3177</v>
      </c>
      <c r="E131" s="43" t="s">
        <v>64</v>
      </c>
      <c r="F131" s="43">
        <v>3812</v>
      </c>
      <c r="G131" s="43">
        <v>5719</v>
      </c>
      <c r="H131" s="43" t="s">
        <v>64</v>
      </c>
      <c r="I131" s="43" t="s">
        <v>64</v>
      </c>
      <c r="J131" s="43" t="s">
        <v>64</v>
      </c>
      <c r="K131" s="43" t="s">
        <v>64</v>
      </c>
      <c r="L131" s="43" t="s">
        <v>64</v>
      </c>
      <c r="M131" s="42" t="s">
        <v>64</v>
      </c>
    </row>
    <row r="132" spans="1:13" s="44" customFormat="1" x14ac:dyDescent="0.25">
      <c r="A132" s="16" t="s">
        <v>36</v>
      </c>
      <c r="B132" s="42">
        <v>2020</v>
      </c>
      <c r="C132" s="43" t="s">
        <v>64</v>
      </c>
      <c r="D132" s="43" t="s">
        <v>64</v>
      </c>
      <c r="E132" s="43" t="s">
        <v>64</v>
      </c>
      <c r="F132" s="43" t="s">
        <v>64</v>
      </c>
      <c r="G132" s="43" t="s">
        <v>64</v>
      </c>
      <c r="H132" s="43">
        <f>SUM(I132:L132)</f>
        <v>285</v>
      </c>
      <c r="I132" s="43" t="s">
        <v>64</v>
      </c>
      <c r="J132" s="43" t="s">
        <v>64</v>
      </c>
      <c r="K132" s="43">
        <v>285</v>
      </c>
      <c r="L132" s="43" t="s">
        <v>64</v>
      </c>
      <c r="M132" s="42" t="s">
        <v>87</v>
      </c>
    </row>
    <row r="133" spans="1:13" s="44" customFormat="1" x14ac:dyDescent="0.25">
      <c r="A133" s="28" t="s">
        <v>57</v>
      </c>
      <c r="B133" s="42">
        <v>2020</v>
      </c>
      <c r="C133" s="53" t="s">
        <v>64</v>
      </c>
      <c r="D133" s="53" t="s">
        <v>64</v>
      </c>
      <c r="E133" s="53" t="s">
        <v>64</v>
      </c>
      <c r="F133" s="53" t="s">
        <v>64</v>
      </c>
      <c r="G133" s="53" t="s">
        <v>64</v>
      </c>
      <c r="H133" s="53">
        <f>SUM(I133:L133)</f>
        <v>911.14</v>
      </c>
      <c r="I133" s="53"/>
      <c r="J133" s="53" t="s">
        <v>64</v>
      </c>
      <c r="K133" s="53"/>
      <c r="L133" s="53">
        <v>911.14</v>
      </c>
      <c r="M133" s="55" t="s">
        <v>85</v>
      </c>
    </row>
    <row r="134" spans="1:13" s="44" customFormat="1" x14ac:dyDescent="0.25">
      <c r="A134" s="16" t="s">
        <v>31</v>
      </c>
      <c r="B134" s="42">
        <v>2020</v>
      </c>
      <c r="C134" s="43" t="s">
        <v>64</v>
      </c>
      <c r="D134" s="43" t="s">
        <v>64</v>
      </c>
      <c r="E134" s="43" t="s">
        <v>64</v>
      </c>
      <c r="F134" s="43" t="s">
        <v>64</v>
      </c>
      <c r="G134" s="43" t="s">
        <v>64</v>
      </c>
      <c r="H134" s="43">
        <f t="shared" ref="H134:H137" si="6">SUM(I134:L134)</f>
        <v>6352.5</v>
      </c>
      <c r="I134" s="43" t="s">
        <v>64</v>
      </c>
      <c r="J134" s="43" t="s">
        <v>64</v>
      </c>
      <c r="K134" s="43">
        <v>5517.7</v>
      </c>
      <c r="L134" s="43">
        <v>834.8</v>
      </c>
      <c r="M134" s="42" t="s">
        <v>80</v>
      </c>
    </row>
    <row r="135" spans="1:13" s="44" customFormat="1" x14ac:dyDescent="0.25">
      <c r="A135" s="16" t="s">
        <v>90</v>
      </c>
      <c r="B135" s="42">
        <v>2020</v>
      </c>
      <c r="C135" s="43" t="s">
        <v>64</v>
      </c>
      <c r="D135" s="43" t="s">
        <v>64</v>
      </c>
      <c r="E135" s="43" t="s">
        <v>64</v>
      </c>
      <c r="F135" s="43" t="s">
        <v>64</v>
      </c>
      <c r="G135" s="43" t="s">
        <v>64</v>
      </c>
      <c r="H135" s="43">
        <f t="shared" si="6"/>
        <v>3381.7</v>
      </c>
      <c r="I135" s="43" t="s">
        <v>64</v>
      </c>
      <c r="J135" s="43" t="s">
        <v>64</v>
      </c>
      <c r="K135" s="43">
        <v>1850</v>
      </c>
      <c r="L135" s="43">
        <v>1531.7</v>
      </c>
      <c r="M135" s="42" t="s">
        <v>91</v>
      </c>
    </row>
    <row r="136" spans="1:13" s="44" customFormat="1" x14ac:dyDescent="0.25">
      <c r="A136" s="16" t="s">
        <v>92</v>
      </c>
      <c r="B136" s="42">
        <v>2020</v>
      </c>
      <c r="C136" s="43"/>
      <c r="D136" s="43"/>
      <c r="E136" s="43"/>
      <c r="F136" s="43"/>
      <c r="G136" s="43"/>
      <c r="H136" s="43">
        <f>K136</f>
        <v>283</v>
      </c>
      <c r="I136" s="43" t="s">
        <v>64</v>
      </c>
      <c r="J136" s="43" t="s">
        <v>64</v>
      </c>
      <c r="K136" s="43">
        <v>283</v>
      </c>
      <c r="L136" s="43" t="s">
        <v>64</v>
      </c>
      <c r="M136" s="42" t="s">
        <v>63</v>
      </c>
    </row>
    <row r="137" spans="1:13" s="44" customFormat="1" x14ac:dyDescent="0.25">
      <c r="A137" s="16" t="s">
        <v>94</v>
      </c>
      <c r="B137" s="42">
        <v>2020</v>
      </c>
      <c r="C137" s="43" t="s">
        <v>64</v>
      </c>
      <c r="D137" s="43" t="s">
        <v>64</v>
      </c>
      <c r="E137" s="43" t="s">
        <v>64</v>
      </c>
      <c r="F137" s="43" t="s">
        <v>64</v>
      </c>
      <c r="G137" s="43" t="s">
        <v>64</v>
      </c>
      <c r="H137" s="43">
        <f t="shared" si="6"/>
        <v>98.71</v>
      </c>
      <c r="I137" s="43" t="s">
        <v>64</v>
      </c>
      <c r="J137" s="43" t="s">
        <v>64</v>
      </c>
      <c r="K137" s="43">
        <v>98.71</v>
      </c>
      <c r="L137" s="43" t="s">
        <v>64</v>
      </c>
      <c r="M137" s="42" t="s">
        <v>72</v>
      </c>
    </row>
    <row r="138" spans="1:13" ht="19.5" customHeight="1" x14ac:dyDescent="0.25">
      <c r="A138" s="75" t="s">
        <v>54</v>
      </c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7"/>
    </row>
    <row r="139" spans="1:13" x14ac:dyDescent="0.25">
      <c r="A139" s="86" t="s">
        <v>24</v>
      </c>
      <c r="B139" s="86"/>
      <c r="C139" s="7">
        <f>SUM(C140)</f>
        <v>897</v>
      </c>
      <c r="D139" s="7" t="s">
        <v>64</v>
      </c>
      <c r="E139" s="7" t="s">
        <v>64</v>
      </c>
      <c r="F139" s="7">
        <f>SUM(F140)</f>
        <v>785</v>
      </c>
      <c r="G139" s="7">
        <f>SUM(G140)</f>
        <v>112</v>
      </c>
      <c r="H139" s="7">
        <f>K139+L139</f>
        <v>141.6</v>
      </c>
      <c r="I139" s="7" t="s">
        <v>64</v>
      </c>
      <c r="J139" s="7" t="s">
        <v>64</v>
      </c>
      <c r="K139" s="7">
        <f>K141+K142</f>
        <v>23.7</v>
      </c>
      <c r="L139" s="7">
        <f>L140+L141</f>
        <v>117.9</v>
      </c>
      <c r="M139" s="11" t="s">
        <v>101</v>
      </c>
    </row>
    <row r="140" spans="1:13" s="44" customFormat="1" x14ac:dyDescent="0.25">
      <c r="A140" s="16" t="s">
        <v>39</v>
      </c>
      <c r="B140" s="42">
        <v>2020</v>
      </c>
      <c r="C140" s="43">
        <f>SUM(D140:G140)</f>
        <v>897</v>
      </c>
      <c r="D140" s="43" t="s">
        <v>64</v>
      </c>
      <c r="E140" s="43" t="s">
        <v>64</v>
      </c>
      <c r="F140" s="43">
        <v>785</v>
      </c>
      <c r="G140" s="43">
        <v>112</v>
      </c>
      <c r="H140" s="43">
        <f>L140</f>
        <v>1.2</v>
      </c>
      <c r="I140" s="43" t="s">
        <v>64</v>
      </c>
      <c r="J140" s="43" t="s">
        <v>64</v>
      </c>
      <c r="K140" s="43" t="s">
        <v>64</v>
      </c>
      <c r="L140" s="43">
        <v>1.2</v>
      </c>
      <c r="M140" s="42" t="s">
        <v>89</v>
      </c>
    </row>
    <row r="141" spans="1:13" s="44" customFormat="1" x14ac:dyDescent="0.25">
      <c r="A141" s="28" t="s">
        <v>57</v>
      </c>
      <c r="B141" s="42">
        <v>2020</v>
      </c>
      <c r="C141" s="53" t="s">
        <v>64</v>
      </c>
      <c r="D141" s="53" t="s">
        <v>64</v>
      </c>
      <c r="E141" s="53" t="s">
        <v>64</v>
      </c>
      <c r="F141" s="53" t="s">
        <v>64</v>
      </c>
      <c r="G141" s="53" t="s">
        <v>64</v>
      </c>
      <c r="H141" s="53">
        <f>SUM(I141:L141)</f>
        <v>116.7</v>
      </c>
      <c r="I141" s="53" t="s">
        <v>64</v>
      </c>
      <c r="J141" s="53" t="s">
        <v>64</v>
      </c>
      <c r="K141" s="53"/>
      <c r="L141" s="53">
        <v>116.7</v>
      </c>
      <c r="M141" s="55" t="s">
        <v>86</v>
      </c>
    </row>
    <row r="142" spans="1:13" s="44" customFormat="1" x14ac:dyDescent="0.25">
      <c r="A142" s="16" t="s">
        <v>31</v>
      </c>
      <c r="B142" s="42">
        <v>2020</v>
      </c>
      <c r="C142" s="43" t="s">
        <v>64</v>
      </c>
      <c r="D142" s="43" t="s">
        <v>64</v>
      </c>
      <c r="E142" s="43" t="s">
        <v>64</v>
      </c>
      <c r="F142" s="43" t="s">
        <v>64</v>
      </c>
      <c r="G142" s="43" t="s">
        <v>64</v>
      </c>
      <c r="H142" s="43">
        <f>SUM(I142:L142)</f>
        <v>23.7</v>
      </c>
      <c r="I142" s="43" t="s">
        <v>64</v>
      </c>
      <c r="J142" s="43" t="s">
        <v>64</v>
      </c>
      <c r="K142" s="43">
        <v>23.7</v>
      </c>
      <c r="L142" s="43" t="s">
        <v>64</v>
      </c>
      <c r="M142" s="42" t="s">
        <v>81</v>
      </c>
    </row>
    <row r="143" spans="1:13" ht="30" customHeight="1" x14ac:dyDescent="0.25">
      <c r="A143" s="83" t="s">
        <v>74</v>
      </c>
      <c r="B143" s="84"/>
      <c r="C143" s="65">
        <f>C24+C47+C74+C92+C117+C139</f>
        <v>61368.78</v>
      </c>
      <c r="D143" s="65">
        <f>D24+D47+D74+D92+D117</f>
        <v>23363.8</v>
      </c>
      <c r="E143" s="66" t="s">
        <v>64</v>
      </c>
      <c r="F143" s="65">
        <f>F24+F47+F74+F92+F117+F139</f>
        <v>30325</v>
      </c>
      <c r="G143" s="65">
        <f>G24+G47+G117+G139</f>
        <v>7679.98</v>
      </c>
      <c r="H143" s="36">
        <f>H24+H47+H85+H92+H109+H112+H117+H139</f>
        <v>41653.159</v>
      </c>
      <c r="I143" s="36">
        <f>I85+I92+I117</f>
        <v>14596.789999999999</v>
      </c>
      <c r="J143" s="36">
        <f>J62+J104</f>
        <v>1492.28</v>
      </c>
      <c r="K143" s="36">
        <f>K24+K47+K85+K92+K109+K112+K117+K139</f>
        <v>20905.978999999996</v>
      </c>
      <c r="L143" s="36">
        <f>L24+L47+L92+L112+L117+L139</f>
        <v>4658.1099999999997</v>
      </c>
      <c r="M143" s="35"/>
    </row>
    <row r="144" spans="1:13" ht="15.75" customHeight="1" x14ac:dyDescent="0.25">
      <c r="A144" s="38"/>
      <c r="B144" s="39"/>
      <c r="C144" s="40"/>
      <c r="D144" s="40"/>
      <c r="E144" s="40"/>
      <c r="F144" s="40"/>
      <c r="G144" s="40"/>
      <c r="H144" s="41"/>
      <c r="I144" s="41"/>
      <c r="J144" s="41"/>
      <c r="K144" s="41"/>
      <c r="L144" s="41"/>
      <c r="M144" s="41"/>
    </row>
    <row r="145" spans="1:13" x14ac:dyDescent="0.25">
      <c r="A145" s="50"/>
      <c r="B145" s="12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2"/>
    </row>
    <row r="146" spans="1:13" x14ac:dyDescent="0.25">
      <c r="A146" s="50"/>
      <c r="B146" s="12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2"/>
    </row>
    <row r="147" spans="1:13" x14ac:dyDescent="0.25">
      <c r="A147" s="50"/>
      <c r="B147" s="12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2"/>
    </row>
    <row r="148" spans="1:13" x14ac:dyDescent="0.25">
      <c r="A148" s="50"/>
      <c r="B148" s="12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2"/>
    </row>
    <row r="149" spans="1:13" x14ac:dyDescent="0.25">
      <c r="A149" s="50"/>
      <c r="B149" s="12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2"/>
    </row>
    <row r="150" spans="1:13" x14ac:dyDescent="0.25">
      <c r="A150" s="50"/>
      <c r="B150" s="12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2"/>
    </row>
    <row r="151" spans="1:13" x14ac:dyDescent="0.25">
      <c r="A151" s="50"/>
      <c r="B151" s="12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2"/>
    </row>
    <row r="152" spans="1:13" x14ac:dyDescent="0.25">
      <c r="A152" s="50"/>
      <c r="B152" s="12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2"/>
    </row>
    <row r="153" spans="1:13" x14ac:dyDescent="0.25">
      <c r="A153" s="50"/>
      <c r="B153" s="12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2"/>
    </row>
    <row r="154" spans="1:13" x14ac:dyDescent="0.25">
      <c r="A154" s="50"/>
      <c r="B154" s="12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2"/>
    </row>
    <row r="155" spans="1:13" x14ac:dyDescent="0.25">
      <c r="A155" s="50"/>
      <c r="B155" s="12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2"/>
    </row>
    <row r="156" spans="1:13" x14ac:dyDescent="0.25">
      <c r="A156" s="50"/>
      <c r="B156" s="12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2"/>
    </row>
    <row r="157" spans="1:13" x14ac:dyDescent="0.25">
      <c r="A157" s="50"/>
      <c r="B157" s="12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2"/>
    </row>
    <row r="158" spans="1:13" x14ac:dyDescent="0.25">
      <c r="A158" s="50"/>
      <c r="B158" s="12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2"/>
    </row>
    <row r="159" spans="1:13" x14ac:dyDescent="0.25">
      <c r="A159" s="50"/>
      <c r="B159" s="12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2"/>
    </row>
    <row r="160" spans="1:13" x14ac:dyDescent="0.25">
      <c r="A160" s="50"/>
      <c r="B160" s="12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2"/>
    </row>
    <row r="161" spans="1:13" x14ac:dyDescent="0.25">
      <c r="A161" s="50"/>
      <c r="B161" s="12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2"/>
    </row>
    <row r="162" spans="1:13" x14ac:dyDescent="0.25">
      <c r="A162" s="50"/>
      <c r="B162" s="12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2"/>
    </row>
    <row r="163" spans="1:13" x14ac:dyDescent="0.25">
      <c r="A163" s="50"/>
      <c r="B163" s="12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2"/>
    </row>
    <row r="164" spans="1:13" x14ac:dyDescent="0.25">
      <c r="A164" s="50"/>
      <c r="B164" s="12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2"/>
    </row>
    <row r="165" spans="1:13" x14ac:dyDescent="0.25">
      <c r="A165" s="50"/>
      <c r="B165" s="12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2"/>
    </row>
    <row r="166" spans="1:13" x14ac:dyDescent="0.25">
      <c r="A166" s="50"/>
      <c r="B166" s="12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2"/>
    </row>
    <row r="167" spans="1:13" x14ac:dyDescent="0.25">
      <c r="A167" s="50"/>
      <c r="B167" s="12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2"/>
    </row>
  </sheetData>
  <mergeCells count="34">
    <mergeCell ref="N19:N21"/>
    <mergeCell ref="A24:B24"/>
    <mergeCell ref="A46:M46"/>
    <mergeCell ref="A47:B47"/>
    <mergeCell ref="A72:M72"/>
    <mergeCell ref="A19:A21"/>
    <mergeCell ref="B19:B21"/>
    <mergeCell ref="C19:G19"/>
    <mergeCell ref="H19:L19"/>
    <mergeCell ref="M19:M21"/>
    <mergeCell ref="C20:C21"/>
    <mergeCell ref="D20:G20"/>
    <mergeCell ref="A143:B143"/>
    <mergeCell ref="K1:L1"/>
    <mergeCell ref="A111:M111"/>
    <mergeCell ref="A112:B112"/>
    <mergeCell ref="A116:M116"/>
    <mergeCell ref="A117:B117"/>
    <mergeCell ref="A138:M138"/>
    <mergeCell ref="A139:B139"/>
    <mergeCell ref="A73:M73"/>
    <mergeCell ref="A74:B74"/>
    <mergeCell ref="A84:M84"/>
    <mergeCell ref="A91:M91"/>
    <mergeCell ref="A92:B92"/>
    <mergeCell ref="A103:M103"/>
    <mergeCell ref="A100:M100"/>
    <mergeCell ref="A106:M106"/>
    <mergeCell ref="A108:M108"/>
    <mergeCell ref="A22:M22"/>
    <mergeCell ref="A88:M88"/>
    <mergeCell ref="H20:H21"/>
    <mergeCell ref="I20:L20"/>
    <mergeCell ref="A23:M23"/>
  </mergeCells>
  <pageMargins left="0.23622047244094491" right="0.23622047244094491" top="0.74803149606299213" bottom="0.74803149606299213" header="0.31496062992125984" footer="0.31496062992125984"/>
  <pageSetup paperSize="9" scale="75" orientation="landscape" horizontalDpi="300" verticalDpi="300" r:id="rId1"/>
  <rowBreaks count="3" manualBreakCount="3">
    <brk id="42" max="12" man="1"/>
    <brk id="83" max="12" man="1"/>
    <brk id="121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C38" sqref="C38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Для облради текст</vt:lpstr>
      <vt:lpstr>Лист3</vt:lpstr>
      <vt:lpstr>'Для облради текст'!Область_печати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Tanya</dc:creator>
  <cp:lastModifiedBy>Tanya</cp:lastModifiedBy>
  <cp:lastPrinted>2021-02-09T09:39:48Z</cp:lastPrinted>
  <dcterms:created xsi:type="dcterms:W3CDTF">2020-01-28T11:35:20Z</dcterms:created>
  <dcterms:modified xsi:type="dcterms:W3CDTF">2021-02-09T13:34:31Z</dcterms:modified>
</cp:coreProperties>
</file>