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9035" windowHeight="6255" tabRatio="410" activeTab="0"/>
  </bookViews>
  <sheets>
    <sheet name="НАК Нафтогаз України" sheetId="1" r:id="rId1"/>
    <sheet name="наша" sheetId="2" r:id="rId2"/>
  </sheets>
  <definedNames>
    <definedName name="_xlnm._FilterDatabase" localSheetId="0" hidden="1">'НАК Нафтогаз України'!$A$10:$AJ$23</definedName>
  </definedNames>
  <calcPr fullCalcOnLoad="1"/>
</workbook>
</file>

<file path=xl/sharedStrings.xml><?xml version="1.0" encoding="utf-8"?>
<sst xmlns="http://schemas.openxmlformats.org/spreadsheetml/2006/main" count="250" uniqueCount="78">
  <si>
    <t>Оплата</t>
  </si>
  <si>
    <t>№
п/п</t>
  </si>
  <si>
    <t>Назва підприємства ТКЕ</t>
  </si>
  <si>
    <t>Спожито природного газу</t>
  </si>
  <si>
    <t>Оплачено ВСЬОГО</t>
  </si>
  <si>
    <t>Заборгованість</t>
  </si>
  <si>
    <t>%
оплати</t>
  </si>
  <si>
    <t>Вартість</t>
  </si>
  <si>
    <t>Обсяг</t>
  </si>
  <si>
    <t>Пільгами та субс.</t>
  </si>
  <si>
    <t>ВСЬОГО</t>
  </si>
  <si>
    <t>тис. куб. м</t>
  </si>
  <si>
    <t>грн.</t>
  </si>
  <si>
    <t>%</t>
  </si>
  <si>
    <t>Заборгованість
ВСЬОГО</t>
  </si>
  <si>
    <t xml:space="preserve">Інформація про стан розрахунків ТЕПЛОПОСТАЧАЛЬНИХ підприємств за спожитий природний газ </t>
  </si>
  <si>
    <t>в тому числі</t>
  </si>
  <si>
    <t>Судові рішення</t>
  </si>
  <si>
    <t>Грошима</t>
  </si>
  <si>
    <t>Заліками</t>
  </si>
  <si>
    <t>Оперативно
за добу</t>
  </si>
  <si>
    <t>В т.ч.:
Пільги та субс.</t>
  </si>
  <si>
    <t>Факт
за місяць
(опер)</t>
  </si>
  <si>
    <t>Факт
за місяць</t>
  </si>
  <si>
    <t>Херсонська</t>
  </si>
  <si>
    <t>Берислав</t>
  </si>
  <si>
    <t>Бериславтеплокомуненерго КП</t>
  </si>
  <si>
    <t>Гола Пристань</t>
  </si>
  <si>
    <t>Каховка</t>
  </si>
  <si>
    <t>Нова Каховка</t>
  </si>
  <si>
    <t>Новокаховське УКГ КП</t>
  </si>
  <si>
    <t>Херсон</t>
  </si>
  <si>
    <t>Херсонтеплогенерація ПП</t>
  </si>
  <si>
    <t>Херсонтеплоенерго МКП</t>
  </si>
  <si>
    <t>Міськтеплокомуненерго КП</t>
  </si>
  <si>
    <t>Каховтеплокомуненерго КПТМ</t>
  </si>
  <si>
    <t>ТЕПЛОВІ МЕРЕЖІ МІСТА НОВА КАХОВКА КП</t>
  </si>
  <si>
    <t>Олешки-сервіс КП ОМР</t>
  </si>
  <si>
    <t>КОТЕЛЬЩИК КП</t>
  </si>
  <si>
    <t>Олешки</t>
  </si>
  <si>
    <t>Теплотехсервіс ДП Теплотехніка</t>
  </si>
  <si>
    <t>Козак ОСББ</t>
  </si>
  <si>
    <t>за 2018 р.</t>
  </si>
  <si>
    <t>Область / Населений пункт</t>
  </si>
  <si>
    <t>Херсонська ТЕЦ АТ</t>
  </si>
  <si>
    <t>Заборгованість згідно постанови КМУ №867 (виконання графіків погашення заборгованості  та сплати поточного споживання)</t>
  </si>
  <si>
    <t>за 2019 р.</t>
  </si>
  <si>
    <t>з ресурсів НАК "Нафтогаз України" за прямими договорами</t>
  </si>
  <si>
    <t>Необхідна сума для досягнення рівня розрахунків 
90%</t>
  </si>
  <si>
    <t>Код ЄДРПОУ
підприємства</t>
  </si>
  <si>
    <t>21306772</t>
  </si>
  <si>
    <t>21284482</t>
  </si>
  <si>
    <t>05449897</t>
  </si>
  <si>
    <t>22733571</t>
  </si>
  <si>
    <t>36227223</t>
  </si>
  <si>
    <t>39142081</t>
  </si>
  <si>
    <t>34988325</t>
  </si>
  <si>
    <t>26432582</t>
  </si>
  <si>
    <t>34457654</t>
  </si>
  <si>
    <t>00131771</t>
  </si>
  <si>
    <t>34458071</t>
  </si>
  <si>
    <t>31653320</t>
  </si>
  <si>
    <t>за 2020 р.</t>
  </si>
  <si>
    <t>Заборгованість до 2018 р.</t>
  </si>
  <si>
    <t>-</t>
  </si>
  <si>
    <t>ВЕРЕСЕНЬ</t>
  </si>
  <si>
    <t>(станом на 06.10.2020)</t>
  </si>
  <si>
    <t>Наявність прострочених платежів по договору реструктуризації заборгованості (Закон України №1730)</t>
  </si>
  <si>
    <t>грн</t>
  </si>
  <si>
    <t>ЖОВТЕНЬ</t>
  </si>
  <si>
    <t>з ресурсів Національної акціонерної компанії "Нафтогаз України" за прямими договорами</t>
  </si>
  <si>
    <t>Газорозподільна організація</t>
  </si>
  <si>
    <t>ТРАВЕНЬ</t>
  </si>
  <si>
    <t>ЧЕРВЕНЬ</t>
  </si>
  <si>
    <t>Заборгованість згідно постанови КМУ №187 (виконання графіків погашення заборгованості  та сплати поточного споживання)</t>
  </si>
  <si>
    <t>Херсонгаз</t>
  </si>
  <si>
    <t>Всього (без урахування 
АТ "Херсонська ТЕЦ")  :</t>
  </si>
  <si>
    <t>РАЗОМ: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</si>
</sst>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[Red]#,##0.00;[Blue]\-#,##0.00;0.00"/>
    <numFmt numFmtId="175" formatCode="0;;0"/>
    <numFmt numFmtId="176" formatCode="#,##0.00;\-#,##0.00;"/>
    <numFmt numFmtId="177" formatCode="[Red]#,##0.00;[Blue]\-#,##0.00;"/>
    <numFmt numFmtId="178" formatCode="#,##0.000;\-#,##0.000;"/>
    <numFmt numFmtId="179" formatCode="[Red]#,##0.00;[Blue]\-#,##0.00;0"/>
    <numFmt numFmtId="180" formatCode="#,##0.0"/>
    <numFmt numFmtId="181" formatCode="#,##0.00_ ;\-#,##0.00\ 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theme="4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EB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8" fillId="13" borderId="10" xfId="0" applyNumberFormat="1" applyFont="1" applyFill="1" applyBorder="1" applyAlignment="1" applyProtection="1">
      <alignment horizontal="center" vertical="center" wrapText="1"/>
      <protection/>
    </xf>
    <xf numFmtId="0" fontId="8" fillId="9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9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176" fontId="8" fillId="34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7" fontId="8" fillId="34" borderId="10" xfId="0" applyNumberFormat="1" applyFont="1" applyFill="1" applyBorder="1" applyAlignment="1" applyProtection="1">
      <alignment horizontal="right" vertical="center"/>
      <protection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178" fontId="8" fillId="34" borderId="10" xfId="0" applyNumberFormat="1" applyFont="1" applyFill="1" applyBorder="1" applyAlignment="1" applyProtection="1">
      <alignment horizontal="right" vertical="center"/>
      <protection/>
    </xf>
    <xf numFmtId="175" fontId="9" fillId="35" borderId="10" xfId="0" applyNumberFormat="1" applyFont="1" applyFill="1" applyBorder="1" applyAlignment="1" applyProtection="1">
      <alignment horizontal="center" vertical="center"/>
      <protection/>
    </xf>
    <xf numFmtId="174" fontId="8" fillId="34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36" borderId="10" xfId="0" applyNumberFormat="1" applyFont="1" applyFill="1" applyBorder="1" applyAlignment="1" applyProtection="1">
      <alignment horizontal="center"/>
      <protection/>
    </xf>
    <xf numFmtId="175" fontId="8" fillId="34" borderId="10" xfId="0" applyNumberFormat="1" applyFont="1" applyFill="1" applyBorder="1" applyAlignment="1" applyProtection="1">
      <alignment horizontal="center" vertical="center"/>
      <protection/>
    </xf>
    <xf numFmtId="178" fontId="9" fillId="37" borderId="10" xfId="0" applyNumberFormat="1" applyFont="1" applyFill="1" applyBorder="1" applyAlignment="1" applyProtection="1">
      <alignment horizontal="right" vertical="center"/>
      <protection/>
    </xf>
    <xf numFmtId="17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3" fillId="0" borderId="0" xfId="53" applyNumberFormat="1" applyFont="1" applyFill="1" applyAlignment="1" applyProtection="1">
      <alignment horizontal="left" vertical="center"/>
      <protection/>
    </xf>
    <xf numFmtId="0" fontId="14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17" fillId="0" borderId="11" xfId="53" applyNumberFormat="1" applyFont="1" applyFill="1" applyBorder="1" applyAlignment="1" applyProtection="1">
      <alignment horizontal="center" vertical="center" wrapText="1"/>
      <protection/>
    </xf>
    <xf numFmtId="0" fontId="17" fillId="0" borderId="11" xfId="53" applyNumberFormat="1" applyFont="1" applyFill="1" applyBorder="1" applyAlignment="1" applyProtection="1">
      <alignment horizontal="center" vertical="center"/>
      <protection/>
    </xf>
    <xf numFmtId="0" fontId="17" fillId="0" borderId="12" xfId="53" applyNumberFormat="1" applyFont="1" applyFill="1" applyBorder="1" applyAlignment="1" applyProtection="1">
      <alignment vertical="center" wrapText="1"/>
      <protection/>
    </xf>
    <xf numFmtId="0" fontId="17" fillId="0" borderId="13" xfId="53" applyNumberFormat="1" applyFont="1" applyFill="1" applyBorder="1" applyAlignment="1" applyProtection="1">
      <alignment vertical="center" wrapText="1"/>
      <protection/>
    </xf>
    <xf numFmtId="0" fontId="18" fillId="0" borderId="0" xfId="53" applyFont="1" applyFill="1">
      <alignment/>
      <protection/>
    </xf>
    <xf numFmtId="0" fontId="19" fillId="0" borderId="11" xfId="53" applyFont="1" applyFill="1" applyBorder="1" applyProtection="1">
      <alignment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4" xfId="53" applyFont="1" applyFill="1" applyBorder="1" applyAlignment="1" applyProtection="1">
      <alignment horizontal="center"/>
      <protection/>
    </xf>
    <xf numFmtId="0" fontId="19" fillId="0" borderId="0" xfId="53" applyFont="1" applyFill="1">
      <alignment/>
      <protection/>
    </xf>
    <xf numFmtId="0" fontId="18" fillId="0" borderId="11" xfId="53" applyFont="1" applyFill="1" applyBorder="1" applyAlignment="1" applyProtection="1">
      <alignment vertical="center"/>
      <protection/>
    </xf>
    <xf numFmtId="0" fontId="18" fillId="0" borderId="11" xfId="53" applyNumberFormat="1" applyFont="1" applyFill="1" applyBorder="1" applyAlignment="1" applyProtection="1">
      <alignment vertical="center"/>
      <protection/>
    </xf>
    <xf numFmtId="0" fontId="21" fillId="0" borderId="11" xfId="53" applyFont="1" applyFill="1" applyBorder="1" applyAlignment="1" applyProtection="1">
      <alignment vertical="center"/>
      <protection/>
    </xf>
    <xf numFmtId="178" fontId="18" fillId="0" borderId="11" xfId="53" applyNumberFormat="1" applyFont="1" applyFill="1" applyBorder="1" applyAlignment="1" applyProtection="1">
      <alignment horizontal="right" vertical="center"/>
      <protection/>
    </xf>
    <xf numFmtId="176" fontId="18" fillId="0" borderId="11" xfId="53" applyNumberFormat="1" applyFont="1" applyFill="1" applyBorder="1" applyAlignment="1" applyProtection="1">
      <alignment horizontal="right" vertical="center"/>
      <protection/>
    </xf>
    <xf numFmtId="175" fontId="18" fillId="0" borderId="11" xfId="53" applyNumberFormat="1" applyFont="1" applyFill="1" applyBorder="1" applyAlignment="1" applyProtection="1">
      <alignment horizontal="center" vertical="center"/>
      <protection/>
    </xf>
    <xf numFmtId="180" fontId="18" fillId="0" borderId="11" xfId="53" applyNumberFormat="1" applyFont="1" applyFill="1" applyBorder="1" applyAlignment="1" applyProtection="1">
      <alignment horizontal="right" vertical="center"/>
      <protection/>
    </xf>
    <xf numFmtId="177" fontId="18" fillId="0" borderId="14" xfId="53" applyNumberFormat="1" applyFont="1" applyFill="1" applyBorder="1" applyAlignment="1" applyProtection="1">
      <alignment horizontal="right" vertical="center"/>
      <protection/>
    </xf>
    <xf numFmtId="0" fontId="21" fillId="0" borderId="11" xfId="53" applyFont="1" applyFill="1" applyBorder="1" applyAlignment="1" applyProtection="1">
      <alignment vertical="center" wrapText="1"/>
      <protection/>
    </xf>
    <xf numFmtId="180" fontId="18" fillId="0" borderId="15" xfId="53" applyNumberFormat="1" applyFont="1" applyFill="1" applyBorder="1" applyAlignment="1" applyProtection="1">
      <alignment horizontal="right" vertical="center"/>
      <protection/>
    </xf>
    <xf numFmtId="0" fontId="17" fillId="0" borderId="16" xfId="53" applyFont="1" applyFill="1" applyBorder="1" applyAlignment="1" applyProtection="1">
      <alignment vertical="center"/>
      <protection/>
    </xf>
    <xf numFmtId="0" fontId="17" fillId="0" borderId="17" xfId="53" applyNumberFormat="1" applyFont="1" applyFill="1" applyBorder="1" applyAlignment="1" applyProtection="1">
      <alignment vertical="center"/>
      <protection/>
    </xf>
    <xf numFmtId="0" fontId="22" fillId="0" borderId="18" xfId="53" applyFont="1" applyFill="1" applyBorder="1" applyAlignment="1" applyProtection="1">
      <alignment vertical="center" wrapText="1"/>
      <protection/>
    </xf>
    <xf numFmtId="178" fontId="17" fillId="0" borderId="17" xfId="53" applyNumberFormat="1" applyFont="1" applyFill="1" applyBorder="1" applyAlignment="1" applyProtection="1">
      <alignment horizontal="right" vertical="center"/>
      <protection/>
    </xf>
    <xf numFmtId="176" fontId="17" fillId="0" borderId="17" xfId="53" applyNumberFormat="1" applyFont="1" applyFill="1" applyBorder="1" applyAlignment="1" applyProtection="1">
      <alignment horizontal="right" vertical="center"/>
      <protection/>
    </xf>
    <xf numFmtId="180" fontId="17" fillId="0" borderId="16" xfId="53" applyNumberFormat="1" applyFont="1" applyFill="1" applyBorder="1" applyAlignment="1" applyProtection="1">
      <alignment horizontal="right" vertical="center"/>
      <protection/>
    </xf>
    <xf numFmtId="180" fontId="17" fillId="0" borderId="17" xfId="53" applyNumberFormat="1" applyFont="1" applyFill="1" applyBorder="1" applyAlignment="1" applyProtection="1">
      <alignment horizontal="right" vertical="center"/>
      <protection/>
    </xf>
    <xf numFmtId="175" fontId="17" fillId="0" borderId="11" xfId="53" applyNumberFormat="1" applyFont="1" applyFill="1" applyBorder="1" applyAlignment="1" applyProtection="1">
      <alignment horizontal="center" vertical="center"/>
      <protection/>
    </xf>
    <xf numFmtId="180" fontId="17" fillId="0" borderId="11" xfId="53" applyNumberFormat="1" applyFont="1" applyFill="1" applyBorder="1" applyAlignment="1" applyProtection="1">
      <alignment horizontal="right" vertical="center"/>
      <protection/>
    </xf>
    <xf numFmtId="180" fontId="17" fillId="0" borderId="18" xfId="53" applyNumberFormat="1" applyFont="1" applyFill="1" applyBorder="1" applyAlignment="1" applyProtection="1">
      <alignment horizontal="right" vertical="center"/>
      <protection/>
    </xf>
    <xf numFmtId="175" fontId="17" fillId="0" borderId="18" xfId="53" applyNumberFormat="1" applyFont="1" applyFill="1" applyBorder="1" applyAlignment="1" applyProtection="1">
      <alignment horizontal="center" vertical="center"/>
      <protection/>
    </xf>
    <xf numFmtId="177" fontId="18" fillId="0" borderId="19" xfId="53" applyNumberFormat="1" applyFont="1" applyFill="1" applyBorder="1" applyAlignment="1" applyProtection="1">
      <alignment horizontal="right" vertical="center"/>
      <protection/>
    </xf>
    <xf numFmtId="0" fontId="18" fillId="0" borderId="16" xfId="53" applyFont="1" applyFill="1" applyBorder="1" applyAlignment="1" applyProtection="1">
      <alignment vertical="center"/>
      <protection/>
    </xf>
    <xf numFmtId="0" fontId="18" fillId="0" borderId="17" xfId="53" applyNumberFormat="1" applyFont="1" applyFill="1" applyBorder="1" applyAlignment="1" applyProtection="1">
      <alignment vertical="center"/>
      <protection/>
    </xf>
    <xf numFmtId="0" fontId="21" fillId="0" borderId="18" xfId="53" applyFont="1" applyFill="1" applyBorder="1" applyAlignment="1" applyProtection="1">
      <alignment vertical="center"/>
      <protection/>
    </xf>
    <xf numFmtId="178" fontId="18" fillId="0" borderId="17" xfId="53" applyNumberFormat="1" applyFont="1" applyFill="1" applyBorder="1" applyAlignment="1" applyProtection="1">
      <alignment horizontal="right" vertical="center"/>
      <protection/>
    </xf>
    <xf numFmtId="176" fontId="18" fillId="0" borderId="17" xfId="53" applyNumberFormat="1" applyFont="1" applyFill="1" applyBorder="1" applyAlignment="1" applyProtection="1">
      <alignment horizontal="right" vertical="center"/>
      <protection/>
    </xf>
    <xf numFmtId="180" fontId="18" fillId="0" borderId="16" xfId="53" applyNumberFormat="1" applyFont="1" applyFill="1" applyBorder="1" applyAlignment="1" applyProtection="1">
      <alignment horizontal="right" vertical="center"/>
      <protection/>
    </xf>
    <xf numFmtId="180" fontId="18" fillId="0" borderId="17" xfId="53" applyNumberFormat="1" applyFont="1" applyFill="1" applyBorder="1" applyAlignment="1" applyProtection="1">
      <alignment horizontal="right" vertical="center"/>
      <protection/>
    </xf>
    <xf numFmtId="175" fontId="18" fillId="0" borderId="17" xfId="53" applyNumberFormat="1" applyFont="1" applyFill="1" applyBorder="1" applyAlignment="1" applyProtection="1">
      <alignment horizontal="center" vertical="center"/>
      <protection/>
    </xf>
    <xf numFmtId="180" fontId="18" fillId="0" borderId="20" xfId="53" applyNumberFormat="1" applyFont="1" applyFill="1" applyBorder="1" applyAlignment="1" applyProtection="1">
      <alignment horizontal="right" vertical="center"/>
      <protection/>
    </xf>
    <xf numFmtId="180" fontId="18" fillId="0" borderId="18" xfId="53" applyNumberFormat="1" applyFont="1" applyFill="1" applyBorder="1" applyAlignment="1" applyProtection="1">
      <alignment horizontal="right" vertical="center"/>
      <protection/>
    </xf>
    <xf numFmtId="175" fontId="18" fillId="0" borderId="18" xfId="53" applyNumberFormat="1" applyFont="1" applyFill="1" applyBorder="1" applyAlignment="1" applyProtection="1">
      <alignment horizontal="center" vertical="center"/>
      <protection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 applyProtection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180" fontId="17" fillId="0" borderId="22" xfId="53" applyNumberFormat="1" applyFont="1" applyFill="1" applyBorder="1" applyAlignment="1">
      <alignment horizontal="center" vertical="center" wrapText="1"/>
      <protection/>
    </xf>
    <xf numFmtId="180" fontId="17" fillId="0" borderId="25" xfId="53" applyNumberFormat="1" applyFont="1" applyFill="1" applyBorder="1" applyAlignment="1">
      <alignment horizontal="center" vertical="center" wrapText="1"/>
      <protection/>
    </xf>
    <xf numFmtId="180" fontId="17" fillId="0" borderId="21" xfId="53" applyNumberFormat="1" applyFont="1" applyFill="1" applyBorder="1" applyAlignment="1">
      <alignment horizontal="center" vertical="center" wrapText="1"/>
      <protection/>
    </xf>
    <xf numFmtId="181" fontId="17" fillId="0" borderId="26" xfId="53" applyNumberFormat="1" applyFont="1" applyFill="1" applyBorder="1" applyAlignment="1">
      <alignment horizontal="center" vertical="center" wrapText="1"/>
      <protection/>
    </xf>
    <xf numFmtId="3" fontId="17" fillId="0" borderId="18" xfId="53" applyNumberFormat="1" applyFont="1" applyFill="1" applyBorder="1" applyAlignment="1">
      <alignment horizontal="center" vertical="center" wrapText="1"/>
      <protection/>
    </xf>
    <xf numFmtId="180" fontId="17" fillId="0" borderId="18" xfId="53" applyNumberFormat="1" applyFont="1" applyFill="1" applyBorder="1" applyAlignment="1">
      <alignment horizontal="center" vertical="center" wrapText="1"/>
      <protection/>
    </xf>
    <xf numFmtId="175" fontId="17" fillId="0" borderId="22" xfId="53" applyNumberFormat="1" applyFont="1" applyFill="1" applyBorder="1" applyAlignment="1">
      <alignment horizontal="center" vertical="center" wrapText="1"/>
      <protection/>
    </xf>
    <xf numFmtId="180" fontId="17" fillId="0" borderId="23" xfId="53" applyNumberFormat="1" applyFont="1" applyFill="1" applyBorder="1" applyAlignment="1">
      <alignment horizontal="center" vertical="center" wrapText="1"/>
      <protection/>
    </xf>
    <xf numFmtId="180" fontId="17" fillId="0" borderId="11" xfId="53" applyNumberFormat="1" applyFont="1" applyFill="1" applyBorder="1" applyAlignment="1">
      <alignment horizontal="center" vertical="center" wrapText="1"/>
      <protection/>
    </xf>
    <xf numFmtId="180" fontId="17" fillId="0" borderId="27" xfId="53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180" fontId="17" fillId="0" borderId="0" xfId="53" applyNumberFormat="1" applyFont="1" applyFill="1" applyAlignment="1">
      <alignment horizontal="center" vertical="center" wrapText="1"/>
      <protection/>
    </xf>
    <xf numFmtId="0" fontId="8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28" xfId="0" applyNumberFormat="1" applyFont="1" applyFill="1" applyBorder="1" applyAlignment="1" applyProtection="1">
      <alignment horizontal="center" vertical="center" wrapText="1"/>
      <protection/>
    </xf>
    <xf numFmtId="0" fontId="8" fillId="38" borderId="29" xfId="0" applyNumberFormat="1" applyFont="1" applyFill="1" applyBorder="1" applyAlignment="1" applyProtection="1">
      <alignment horizontal="center" vertical="center" wrapText="1"/>
      <protection/>
    </xf>
    <xf numFmtId="0" fontId="8" fillId="38" borderId="30" xfId="0" applyNumberFormat="1" applyFont="1" applyFill="1" applyBorder="1" applyAlignment="1" applyProtection="1">
      <alignment horizontal="center" vertical="center" wrapText="1"/>
      <protection/>
    </xf>
    <xf numFmtId="0" fontId="8" fillId="9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8" fillId="1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9" borderId="10" xfId="0" applyNumberFormat="1" applyFont="1" applyFill="1" applyBorder="1" applyAlignment="1" applyProtection="1">
      <alignment horizontal="center" vertical="center" wrapText="1"/>
      <protection/>
    </xf>
    <xf numFmtId="0" fontId="8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40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53" applyNumberFormat="1" applyFont="1" applyFill="1" applyBorder="1" applyAlignment="1" applyProtection="1">
      <alignment horizontal="center" vertical="center" wrapText="1"/>
      <protection/>
    </xf>
    <xf numFmtId="0" fontId="17" fillId="36" borderId="31" xfId="53" applyNumberFormat="1" applyFont="1" applyFill="1" applyBorder="1" applyAlignment="1" applyProtection="1">
      <alignment horizontal="center" vertical="center" wrapText="1"/>
      <protection/>
    </xf>
    <xf numFmtId="0" fontId="17" fillId="36" borderId="32" xfId="53" applyNumberFormat="1" applyFont="1" applyFill="1" applyBorder="1" applyAlignment="1" applyProtection="1">
      <alignment horizontal="center" vertical="center" wrapText="1"/>
      <protection/>
    </xf>
    <xf numFmtId="0" fontId="17" fillId="36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33" xfId="53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NumberFormat="1" applyFont="1" applyFill="1" applyBorder="1" applyAlignment="1" applyProtection="1">
      <alignment horizontal="center" vertical="center" wrapText="1"/>
      <protection/>
    </xf>
    <xf numFmtId="0" fontId="17" fillId="0" borderId="17" xfId="53" applyNumberFormat="1" applyFont="1" applyFill="1" applyBorder="1" applyAlignment="1" applyProtection="1">
      <alignment horizontal="center" vertical="center" wrapText="1"/>
      <protection/>
    </xf>
    <xf numFmtId="0" fontId="17" fillId="0" borderId="12" xfId="53" applyNumberFormat="1" applyFont="1" applyFill="1" applyBorder="1" applyAlignment="1" applyProtection="1">
      <alignment horizontal="center" vertical="center" wrapText="1"/>
      <protection/>
    </xf>
    <xf numFmtId="0" fontId="17" fillId="0" borderId="15" xfId="53" applyNumberFormat="1" applyFont="1" applyFill="1" applyBorder="1" applyAlignment="1" applyProtection="1">
      <alignment horizontal="center" vertical="center" wrapText="1"/>
      <protection/>
    </xf>
    <xf numFmtId="0" fontId="17" fillId="36" borderId="11" xfId="53" applyNumberFormat="1" applyFont="1" applyFill="1" applyBorder="1" applyAlignment="1" applyProtection="1">
      <alignment horizontal="center" vertical="center" wrapText="1"/>
      <protection/>
    </xf>
    <xf numFmtId="0" fontId="17" fillId="0" borderId="11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23"/>
  <sheetViews>
    <sheetView tabSelected="1" zoomScale="85" zoomScaleNormal="85" zoomScalePageLayoutView="0" workbookViewId="0" topLeftCell="A1">
      <pane xSplit="4" ySplit="10" topLeftCell="X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E22" sqref="AE22:AE23"/>
    </sheetView>
  </sheetViews>
  <sheetFormatPr defaultColWidth="9.140625" defaultRowHeight="12.75"/>
  <cols>
    <col min="1" max="1" width="6.140625" style="0" customWidth="1"/>
    <col min="2" max="2" width="14.00390625" style="0" hidden="1" customWidth="1"/>
    <col min="3" max="3" width="10.8515625" style="7" hidden="1" customWidth="1"/>
    <col min="4" max="4" width="52.00390625" style="0" customWidth="1"/>
    <col min="5" max="5" width="13.00390625" style="0" hidden="1" customWidth="1"/>
    <col min="6" max="6" width="16.140625" style="0" hidden="1" customWidth="1"/>
    <col min="7" max="7" width="15.57421875" style="0" hidden="1" customWidth="1"/>
    <col min="8" max="8" width="12.8515625" style="0" hidden="1" customWidth="1"/>
    <col min="9" max="9" width="12.28125" style="0" hidden="1" customWidth="1"/>
    <col min="10" max="10" width="15.7109375" style="0" hidden="1" customWidth="1"/>
    <col min="11" max="11" width="14.421875" style="0" hidden="1" customWidth="1"/>
    <col min="12" max="12" width="15.00390625" style="0" hidden="1" customWidth="1"/>
    <col min="13" max="13" width="15.140625" style="0" customWidth="1"/>
    <col min="14" max="14" width="6.28125" style="0" customWidth="1"/>
    <col min="15" max="15" width="14.57421875" style="0" customWidth="1"/>
    <col min="16" max="16" width="16.28125" style="0" customWidth="1"/>
    <col min="17" max="17" width="18.00390625" style="0" customWidth="1"/>
    <col min="18" max="18" width="17.00390625" style="0" customWidth="1"/>
    <col min="19" max="19" width="17.00390625" style="0" hidden="1" customWidth="1"/>
    <col min="20" max="20" width="15.7109375" style="0" hidden="1" customWidth="1"/>
    <col min="21" max="21" width="16.57421875" style="0" hidden="1" customWidth="1"/>
    <col min="22" max="22" width="13.8515625" style="0" hidden="1" customWidth="1"/>
    <col min="23" max="23" width="6.7109375" style="0" customWidth="1"/>
    <col min="24" max="24" width="17.00390625" style="0" customWidth="1"/>
    <col min="25" max="25" width="16.140625" style="0" customWidth="1"/>
    <col min="26" max="26" width="17.140625" style="0" customWidth="1"/>
    <col min="27" max="27" width="17.00390625" style="0" customWidth="1"/>
    <col min="28" max="28" width="15.7109375" style="0" hidden="1" customWidth="1"/>
    <col min="29" max="29" width="7.57421875" style="0" customWidth="1"/>
    <col min="30" max="30" width="15.57421875" style="0" customWidth="1"/>
    <col min="31" max="31" width="17.8515625" style="0" customWidth="1"/>
    <col min="32" max="32" width="18.57421875" style="0" customWidth="1"/>
    <col min="33" max="33" width="16.28125" style="0" customWidth="1"/>
    <col min="34" max="34" width="16.7109375" style="0" customWidth="1"/>
  </cols>
  <sheetData>
    <row r="1" ht="17.25" customHeight="1">
      <c r="A1" s="1" t="s">
        <v>15</v>
      </c>
    </row>
    <row r="2" ht="17.25" customHeight="1">
      <c r="A2" s="1" t="s">
        <v>47</v>
      </c>
    </row>
    <row r="3" spans="1:3" ht="12.75" customHeight="1">
      <c r="A3" s="2"/>
      <c r="B3" s="4"/>
      <c r="C3" s="8"/>
    </row>
    <row r="4" ht="12.75">
      <c r="A4" s="5" t="s">
        <v>66</v>
      </c>
    </row>
    <row r="5" spans="1:34" ht="45" customHeight="1">
      <c r="A5" s="98" t="s">
        <v>1</v>
      </c>
      <c r="B5" s="99" t="s">
        <v>43</v>
      </c>
      <c r="C5" s="109" t="s">
        <v>49</v>
      </c>
      <c r="D5" s="98" t="s">
        <v>2</v>
      </c>
      <c r="E5" s="102" t="s">
        <v>65</v>
      </c>
      <c r="F5" s="102"/>
      <c r="G5" s="102"/>
      <c r="H5" s="102"/>
      <c r="I5" s="103" t="s">
        <v>69</v>
      </c>
      <c r="J5" s="103"/>
      <c r="K5" s="103"/>
      <c r="L5" s="103"/>
      <c r="M5" s="108" t="s">
        <v>63</v>
      </c>
      <c r="N5" s="104" t="s">
        <v>42</v>
      </c>
      <c r="O5" s="104"/>
      <c r="P5" s="105" t="s">
        <v>46</v>
      </c>
      <c r="Q5" s="105"/>
      <c r="R5" s="105"/>
      <c r="S5" s="105"/>
      <c r="T5" s="105"/>
      <c r="U5" s="105"/>
      <c r="V5" s="105"/>
      <c r="W5" s="105"/>
      <c r="X5" s="105"/>
      <c r="Y5" s="104" t="s">
        <v>62</v>
      </c>
      <c r="Z5" s="104"/>
      <c r="AA5" s="104"/>
      <c r="AB5" s="104"/>
      <c r="AC5" s="104"/>
      <c r="AD5" s="104"/>
      <c r="AE5" s="113" t="s">
        <v>14</v>
      </c>
      <c r="AF5" s="112" t="s">
        <v>45</v>
      </c>
      <c r="AG5" s="111" t="s">
        <v>48</v>
      </c>
      <c r="AH5" s="110" t="s">
        <v>67</v>
      </c>
    </row>
    <row r="6" spans="1:34" ht="12.75" customHeight="1">
      <c r="A6" s="98"/>
      <c r="B6" s="100"/>
      <c r="C6" s="109"/>
      <c r="D6" s="98"/>
      <c r="E6" s="107" t="s">
        <v>23</v>
      </c>
      <c r="F6" s="107" t="s">
        <v>7</v>
      </c>
      <c r="G6" s="107" t="s">
        <v>0</v>
      </c>
      <c r="H6" s="107"/>
      <c r="I6" s="106" t="s">
        <v>20</v>
      </c>
      <c r="J6" s="106" t="s">
        <v>22</v>
      </c>
      <c r="K6" s="106" t="s">
        <v>0</v>
      </c>
      <c r="L6" s="106"/>
      <c r="M6" s="108"/>
      <c r="N6" s="104" t="s">
        <v>6</v>
      </c>
      <c r="O6" s="104" t="s">
        <v>5</v>
      </c>
      <c r="P6" s="105" t="s">
        <v>3</v>
      </c>
      <c r="Q6" s="105"/>
      <c r="R6" s="105" t="s">
        <v>4</v>
      </c>
      <c r="S6" s="105" t="s">
        <v>16</v>
      </c>
      <c r="T6" s="105"/>
      <c r="U6" s="105"/>
      <c r="V6" s="105" t="s">
        <v>17</v>
      </c>
      <c r="W6" s="105" t="s">
        <v>6</v>
      </c>
      <c r="X6" s="105" t="s">
        <v>5</v>
      </c>
      <c r="Y6" s="104" t="s">
        <v>3</v>
      </c>
      <c r="Z6" s="104"/>
      <c r="AA6" s="104" t="s">
        <v>4</v>
      </c>
      <c r="AB6" s="104" t="s">
        <v>16</v>
      </c>
      <c r="AC6" s="104" t="s">
        <v>6</v>
      </c>
      <c r="AD6" s="104" t="s">
        <v>5</v>
      </c>
      <c r="AE6" s="113"/>
      <c r="AF6" s="112"/>
      <c r="AG6" s="111"/>
      <c r="AH6" s="110"/>
    </row>
    <row r="7" spans="1:34" ht="12.75">
      <c r="A7" s="98"/>
      <c r="B7" s="100"/>
      <c r="C7" s="109"/>
      <c r="D7" s="98"/>
      <c r="E7" s="107"/>
      <c r="F7" s="107"/>
      <c r="G7" s="107"/>
      <c r="H7" s="107"/>
      <c r="I7" s="106"/>
      <c r="J7" s="106"/>
      <c r="K7" s="106"/>
      <c r="L7" s="106"/>
      <c r="M7" s="108"/>
      <c r="N7" s="104"/>
      <c r="O7" s="104"/>
      <c r="P7" s="105"/>
      <c r="Q7" s="105"/>
      <c r="R7" s="105"/>
      <c r="S7" s="105"/>
      <c r="T7" s="105"/>
      <c r="U7" s="105"/>
      <c r="V7" s="105"/>
      <c r="W7" s="105"/>
      <c r="X7" s="105"/>
      <c r="Y7" s="104"/>
      <c r="Z7" s="104"/>
      <c r="AA7" s="104"/>
      <c r="AB7" s="104"/>
      <c r="AC7" s="104"/>
      <c r="AD7" s="104"/>
      <c r="AE7" s="113"/>
      <c r="AF7" s="112"/>
      <c r="AG7" s="111"/>
      <c r="AH7" s="110"/>
    </row>
    <row r="8" spans="1:34" ht="40.5" customHeight="1">
      <c r="A8" s="98"/>
      <c r="B8" s="101"/>
      <c r="C8" s="109"/>
      <c r="D8" s="98"/>
      <c r="E8" s="107"/>
      <c r="F8" s="107"/>
      <c r="G8" s="12" t="s">
        <v>10</v>
      </c>
      <c r="H8" s="14" t="s">
        <v>21</v>
      </c>
      <c r="I8" s="106"/>
      <c r="J8" s="106"/>
      <c r="K8" s="13" t="s">
        <v>10</v>
      </c>
      <c r="L8" s="15" t="s">
        <v>21</v>
      </c>
      <c r="M8" s="108"/>
      <c r="N8" s="104"/>
      <c r="O8" s="104"/>
      <c r="P8" s="11" t="s">
        <v>8</v>
      </c>
      <c r="Q8" s="11" t="s">
        <v>7</v>
      </c>
      <c r="R8" s="105"/>
      <c r="S8" s="11" t="s">
        <v>18</v>
      </c>
      <c r="T8" s="11" t="s">
        <v>9</v>
      </c>
      <c r="U8" s="11" t="s">
        <v>19</v>
      </c>
      <c r="V8" s="105"/>
      <c r="W8" s="105"/>
      <c r="X8" s="105"/>
      <c r="Y8" s="10" t="s">
        <v>8</v>
      </c>
      <c r="Z8" s="10" t="s">
        <v>7</v>
      </c>
      <c r="AA8" s="104"/>
      <c r="AB8" s="10" t="s">
        <v>9</v>
      </c>
      <c r="AC8" s="104"/>
      <c r="AD8" s="104"/>
      <c r="AE8" s="113"/>
      <c r="AF8" s="112"/>
      <c r="AG8" s="111"/>
      <c r="AH8" s="110"/>
    </row>
    <row r="9" spans="1:34" ht="12.75" customHeight="1">
      <c r="A9" s="3"/>
      <c r="B9" s="3"/>
      <c r="C9" s="9"/>
      <c r="D9" s="3"/>
      <c r="E9" s="6" t="s">
        <v>11</v>
      </c>
      <c r="F9" s="6" t="s">
        <v>12</v>
      </c>
      <c r="G9" s="6" t="s">
        <v>12</v>
      </c>
      <c r="H9" s="6" t="s">
        <v>12</v>
      </c>
      <c r="I9" s="6" t="s">
        <v>11</v>
      </c>
      <c r="J9" s="6" t="s">
        <v>11</v>
      </c>
      <c r="K9" s="6" t="s">
        <v>12</v>
      </c>
      <c r="L9" s="6" t="s">
        <v>12</v>
      </c>
      <c r="M9" s="6" t="s">
        <v>12</v>
      </c>
      <c r="N9" s="6" t="s">
        <v>13</v>
      </c>
      <c r="O9" s="6" t="s">
        <v>12</v>
      </c>
      <c r="P9" s="6" t="s">
        <v>11</v>
      </c>
      <c r="Q9" s="6" t="s">
        <v>12</v>
      </c>
      <c r="R9" s="6" t="s">
        <v>12</v>
      </c>
      <c r="S9" s="6" t="s">
        <v>12</v>
      </c>
      <c r="T9" s="6" t="s">
        <v>12</v>
      </c>
      <c r="U9" s="6" t="s">
        <v>12</v>
      </c>
      <c r="V9" s="6" t="s">
        <v>12</v>
      </c>
      <c r="W9" s="6" t="s">
        <v>13</v>
      </c>
      <c r="X9" s="6" t="s">
        <v>12</v>
      </c>
      <c r="Y9" s="6" t="s">
        <v>11</v>
      </c>
      <c r="Z9" s="6" t="s">
        <v>12</v>
      </c>
      <c r="AA9" s="6" t="s">
        <v>12</v>
      </c>
      <c r="AB9" s="6" t="s">
        <v>12</v>
      </c>
      <c r="AC9" s="6" t="s">
        <v>13</v>
      </c>
      <c r="AD9" s="6" t="s">
        <v>12</v>
      </c>
      <c r="AE9" s="6" t="s">
        <v>12</v>
      </c>
      <c r="AF9" s="6" t="s">
        <v>12</v>
      </c>
      <c r="AG9" s="6" t="s">
        <v>12</v>
      </c>
      <c r="AH9" s="6" t="s">
        <v>68</v>
      </c>
    </row>
    <row r="10" spans="1:34" ht="12.7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  <c r="AB10" s="30">
        <v>28</v>
      </c>
      <c r="AC10" s="30">
        <v>29</v>
      </c>
      <c r="AD10" s="30">
        <v>30</v>
      </c>
      <c r="AE10" s="30">
        <v>31</v>
      </c>
      <c r="AF10" s="30">
        <v>32</v>
      </c>
      <c r="AG10" s="30">
        <v>33</v>
      </c>
      <c r="AH10" s="30">
        <v>34</v>
      </c>
    </row>
    <row r="11" spans="1:34" ht="12.75" customHeight="1">
      <c r="A11" s="16">
        <v>0</v>
      </c>
      <c r="B11" s="17" t="s">
        <v>24</v>
      </c>
      <c r="C11" s="17"/>
      <c r="D11" s="17"/>
      <c r="E11" s="21"/>
      <c r="F11" s="21"/>
      <c r="G11" s="21"/>
      <c r="H11" s="21"/>
      <c r="I11" s="21"/>
      <c r="J11" s="21"/>
      <c r="K11" s="21"/>
      <c r="L11" s="21"/>
      <c r="M11" s="24"/>
      <c r="N11" s="31"/>
      <c r="O11" s="24"/>
      <c r="P11" s="26"/>
      <c r="Q11" s="21"/>
      <c r="R11" s="21"/>
      <c r="S11" s="21"/>
      <c r="T11" s="21"/>
      <c r="U11" s="21"/>
      <c r="V11" s="21"/>
      <c r="W11" s="31"/>
      <c r="X11" s="24"/>
      <c r="Y11" s="26"/>
      <c r="Z11" s="21"/>
      <c r="AA11" s="21"/>
      <c r="AB11" s="21"/>
      <c r="AC11" s="31"/>
      <c r="AD11" s="24"/>
      <c r="AE11" s="24"/>
      <c r="AF11" s="24"/>
      <c r="AG11" s="31"/>
      <c r="AH11" s="28"/>
    </row>
    <row r="12" spans="1:34" ht="12.75" customHeight="1">
      <c r="A12" s="34">
        <f aca="true" t="shared" si="0" ref="A12:A23">A11+1</f>
        <v>1</v>
      </c>
      <c r="B12" s="18" t="s">
        <v>25</v>
      </c>
      <c r="C12" s="19" t="s">
        <v>50</v>
      </c>
      <c r="D12" s="20" t="s">
        <v>26</v>
      </c>
      <c r="E12" s="22">
        <v>0</v>
      </c>
      <c r="F12" s="23">
        <v>0</v>
      </c>
      <c r="G12" s="23">
        <v>0</v>
      </c>
      <c r="H12" s="23">
        <v>0</v>
      </c>
      <c r="I12" s="22">
        <v>0</v>
      </c>
      <c r="J12" s="32">
        <v>0</v>
      </c>
      <c r="K12" s="23">
        <v>0</v>
      </c>
      <c r="L12" s="23">
        <v>0</v>
      </c>
      <c r="M12" s="25">
        <v>188093.85775199987</v>
      </c>
      <c r="N12" s="27" t="s">
        <v>64</v>
      </c>
      <c r="O12" s="25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7" t="s">
        <v>64</v>
      </c>
      <c r="X12" s="25">
        <v>0</v>
      </c>
      <c r="Y12" s="22">
        <v>0</v>
      </c>
      <c r="Z12" s="23">
        <v>0</v>
      </c>
      <c r="AA12" s="23">
        <v>0</v>
      </c>
      <c r="AB12" s="23">
        <v>0</v>
      </c>
      <c r="AC12" s="27" t="s">
        <v>64</v>
      </c>
      <c r="AD12" s="25">
        <v>0</v>
      </c>
      <c r="AE12" s="25">
        <v>188093.85775199987</v>
      </c>
      <c r="AF12" s="29"/>
      <c r="AG12" s="23">
        <v>0</v>
      </c>
      <c r="AH12" s="33"/>
    </row>
    <row r="13" spans="1:34" ht="12.75" customHeight="1">
      <c r="A13" s="34">
        <f t="shared" si="0"/>
        <v>2</v>
      </c>
      <c r="B13" s="18" t="s">
        <v>27</v>
      </c>
      <c r="C13" s="19" t="s">
        <v>51</v>
      </c>
      <c r="D13" s="20" t="s">
        <v>34</v>
      </c>
      <c r="E13" s="22">
        <v>0</v>
      </c>
      <c r="F13" s="23">
        <v>0</v>
      </c>
      <c r="G13" s="23">
        <v>46039.01</v>
      </c>
      <c r="H13" s="23">
        <v>0</v>
      </c>
      <c r="I13" s="22">
        <v>0</v>
      </c>
      <c r="J13" s="32">
        <v>0</v>
      </c>
      <c r="K13" s="23">
        <v>0</v>
      </c>
      <c r="L13" s="23">
        <v>0</v>
      </c>
      <c r="M13" s="25">
        <v>1521691.161951995</v>
      </c>
      <c r="N13" s="27">
        <v>99.99999972742876</v>
      </c>
      <c r="O13" s="25">
        <v>0.0032279998995363712</v>
      </c>
      <c r="P13" s="22">
        <v>163.747</v>
      </c>
      <c r="Q13" s="23">
        <v>1186957.7574384</v>
      </c>
      <c r="R13" s="23">
        <v>1188504.3299999998</v>
      </c>
      <c r="S13" s="23">
        <v>1205167.44</v>
      </c>
      <c r="T13" s="23">
        <v>0</v>
      </c>
      <c r="U13" s="23">
        <v>-16663.11</v>
      </c>
      <c r="V13" s="23">
        <v>1546.57</v>
      </c>
      <c r="W13" s="27">
        <v>99.99999937413773</v>
      </c>
      <c r="X13" s="25">
        <v>0.007438400229375475</v>
      </c>
      <c r="Y13" s="22">
        <v>78.122</v>
      </c>
      <c r="Z13" s="23">
        <v>409534.225824</v>
      </c>
      <c r="AA13" s="23">
        <v>409534.23</v>
      </c>
      <c r="AB13" s="23">
        <v>0</v>
      </c>
      <c r="AC13" s="27">
        <v>99.99999857789665</v>
      </c>
      <c r="AD13" s="25">
        <v>0.005824000050779432</v>
      </c>
      <c r="AE13" s="25">
        <v>1521691.1784423953</v>
      </c>
      <c r="AF13" s="29">
        <v>1035679.8702504</v>
      </c>
      <c r="AG13" s="23">
        <v>0</v>
      </c>
      <c r="AH13" s="33">
        <v>-265004.95</v>
      </c>
    </row>
    <row r="14" spans="1:34" ht="12.75" customHeight="1">
      <c r="A14" s="34">
        <f t="shared" si="0"/>
        <v>3</v>
      </c>
      <c r="B14" s="18" t="s">
        <v>28</v>
      </c>
      <c r="C14" s="19" t="s">
        <v>52</v>
      </c>
      <c r="D14" s="20" t="s">
        <v>35</v>
      </c>
      <c r="E14" s="22">
        <v>0</v>
      </c>
      <c r="F14" s="23">
        <v>0</v>
      </c>
      <c r="G14" s="23">
        <v>229276.29</v>
      </c>
      <c r="H14" s="23">
        <v>0</v>
      </c>
      <c r="I14" s="22">
        <v>0</v>
      </c>
      <c r="J14" s="32">
        <v>0</v>
      </c>
      <c r="K14" s="23">
        <v>4433.77</v>
      </c>
      <c r="L14" s="23">
        <v>0</v>
      </c>
      <c r="M14" s="25">
        <v>5559116.294660101</v>
      </c>
      <c r="N14" s="27">
        <v>86.28037160394484</v>
      </c>
      <c r="O14" s="25">
        <v>2848001.276003998</v>
      </c>
      <c r="P14" s="22">
        <v>2311.778</v>
      </c>
      <c r="Q14" s="23">
        <v>15888163.0605919</v>
      </c>
      <c r="R14" s="23">
        <v>9830143.73</v>
      </c>
      <c r="S14" s="23">
        <v>8875433.87</v>
      </c>
      <c r="T14" s="23">
        <v>957495.81</v>
      </c>
      <c r="U14" s="23">
        <v>-2785.95</v>
      </c>
      <c r="V14" s="23">
        <v>0</v>
      </c>
      <c r="W14" s="27">
        <v>61.87086381547866</v>
      </c>
      <c r="X14" s="25">
        <v>6058019.3305919</v>
      </c>
      <c r="Y14" s="22">
        <v>1020.497</v>
      </c>
      <c r="Z14" s="23">
        <v>5332670.493024</v>
      </c>
      <c r="AA14" s="23">
        <v>0</v>
      </c>
      <c r="AB14" s="23">
        <v>0</v>
      </c>
      <c r="AC14" s="27">
        <v>0</v>
      </c>
      <c r="AD14" s="25">
        <v>5332670.453024</v>
      </c>
      <c r="AE14" s="25">
        <v>19797807.35428</v>
      </c>
      <c r="AF14" s="29"/>
      <c r="AG14" s="23">
        <v>6693076.314851936</v>
      </c>
      <c r="AH14" s="33">
        <v>-44972.34</v>
      </c>
    </row>
    <row r="15" spans="1:34" ht="12.75" customHeight="1">
      <c r="A15" s="34">
        <f t="shared" si="0"/>
        <v>4</v>
      </c>
      <c r="B15" s="18" t="s">
        <v>28</v>
      </c>
      <c r="C15" s="19" t="s">
        <v>53</v>
      </c>
      <c r="D15" s="20" t="s">
        <v>38</v>
      </c>
      <c r="E15" s="22">
        <v>0</v>
      </c>
      <c r="F15" s="23">
        <v>0</v>
      </c>
      <c r="G15" s="23">
        <v>0</v>
      </c>
      <c r="H15" s="23">
        <v>0</v>
      </c>
      <c r="I15" s="22">
        <v>0</v>
      </c>
      <c r="J15" s="32">
        <v>0</v>
      </c>
      <c r="K15" s="23">
        <v>0</v>
      </c>
      <c r="L15" s="23">
        <v>0</v>
      </c>
      <c r="M15" s="25">
        <v>5379837.797211978</v>
      </c>
      <c r="N15" s="27">
        <v>99.99999917901471</v>
      </c>
      <c r="O15" s="25">
        <v>0.01582400011830032</v>
      </c>
      <c r="P15" s="22">
        <v>204.471</v>
      </c>
      <c r="Q15" s="23">
        <v>1392284.70401712</v>
      </c>
      <c r="R15" s="23">
        <v>1393265.74</v>
      </c>
      <c r="S15" s="23">
        <v>1395435.48</v>
      </c>
      <c r="T15" s="23">
        <v>0</v>
      </c>
      <c r="U15" s="23">
        <v>-2169.74</v>
      </c>
      <c r="V15" s="23">
        <v>981.02</v>
      </c>
      <c r="W15" s="27">
        <v>100</v>
      </c>
      <c r="X15" s="25">
        <v>-0.0059828800335708365</v>
      </c>
      <c r="Y15" s="22">
        <v>91.185</v>
      </c>
      <c r="Z15" s="23">
        <v>474134.55552</v>
      </c>
      <c r="AA15" s="23">
        <v>474134.55</v>
      </c>
      <c r="AB15" s="23">
        <v>0</v>
      </c>
      <c r="AC15" s="27">
        <v>99.99999883577352</v>
      </c>
      <c r="AD15" s="25">
        <v>0.005520000006072223</v>
      </c>
      <c r="AE15" s="25">
        <v>5379837.812573098</v>
      </c>
      <c r="AF15" s="29">
        <v>286057.80776112</v>
      </c>
      <c r="AG15" s="23">
        <v>0</v>
      </c>
      <c r="AH15" s="33"/>
    </row>
    <row r="16" spans="1:34" ht="12.75" customHeight="1">
      <c r="A16" s="34">
        <v>5</v>
      </c>
      <c r="B16" s="18" t="s">
        <v>29</v>
      </c>
      <c r="C16" s="19" t="s">
        <v>54</v>
      </c>
      <c r="D16" s="20" t="s">
        <v>30</v>
      </c>
      <c r="E16" s="22">
        <v>0</v>
      </c>
      <c r="F16" s="23">
        <v>0</v>
      </c>
      <c r="G16" s="23">
        <v>0</v>
      </c>
      <c r="H16" s="23">
        <v>0</v>
      </c>
      <c r="I16" s="22">
        <v>0</v>
      </c>
      <c r="J16" s="32">
        <v>0</v>
      </c>
      <c r="K16" s="23">
        <v>0</v>
      </c>
      <c r="L16" s="23">
        <v>0</v>
      </c>
      <c r="M16" s="25">
        <v>3112031.1885760007</v>
      </c>
      <c r="N16" s="27" t="s">
        <v>64</v>
      </c>
      <c r="O16" s="25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7" t="s">
        <v>64</v>
      </c>
      <c r="X16" s="25">
        <v>0</v>
      </c>
      <c r="Y16" s="22">
        <v>0</v>
      </c>
      <c r="Z16" s="23">
        <v>0</v>
      </c>
      <c r="AA16" s="23">
        <v>0</v>
      </c>
      <c r="AB16" s="23">
        <v>0</v>
      </c>
      <c r="AC16" s="27" t="s">
        <v>64</v>
      </c>
      <c r="AD16" s="25">
        <v>0</v>
      </c>
      <c r="AE16" s="25">
        <v>3112031.1885760007</v>
      </c>
      <c r="AF16" s="29"/>
      <c r="AG16" s="23">
        <v>0</v>
      </c>
      <c r="AH16" s="33"/>
    </row>
    <row r="17" spans="1:34" ht="12.75">
      <c r="A17" s="34">
        <f t="shared" si="0"/>
        <v>6</v>
      </c>
      <c r="B17" s="18" t="s">
        <v>29</v>
      </c>
      <c r="C17" s="19" t="s">
        <v>55</v>
      </c>
      <c r="D17" s="20" t="s">
        <v>36</v>
      </c>
      <c r="E17" s="22">
        <v>0</v>
      </c>
      <c r="F17" s="23">
        <v>0</v>
      </c>
      <c r="G17" s="23">
        <v>0</v>
      </c>
      <c r="H17" s="23">
        <v>0</v>
      </c>
      <c r="I17" s="22">
        <v>0</v>
      </c>
      <c r="J17" s="32">
        <v>0</v>
      </c>
      <c r="K17" s="23">
        <v>0</v>
      </c>
      <c r="L17" s="23">
        <v>0</v>
      </c>
      <c r="M17" s="25">
        <v>25242238.713600002</v>
      </c>
      <c r="N17" s="27" t="s">
        <v>64</v>
      </c>
      <c r="O17" s="25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7" t="s">
        <v>64</v>
      </c>
      <c r="X17" s="25">
        <v>0</v>
      </c>
      <c r="Y17" s="22">
        <v>0</v>
      </c>
      <c r="Z17" s="23">
        <v>0</v>
      </c>
      <c r="AA17" s="23">
        <v>0</v>
      </c>
      <c r="AB17" s="23">
        <v>0</v>
      </c>
      <c r="AC17" s="27" t="s">
        <v>64</v>
      </c>
      <c r="AD17" s="25">
        <v>0</v>
      </c>
      <c r="AE17" s="25">
        <v>25242238.713600002</v>
      </c>
      <c r="AF17" s="29">
        <v>10564495.2736</v>
      </c>
      <c r="AG17" s="23">
        <v>8462940.00624</v>
      </c>
      <c r="AH17" s="33"/>
    </row>
    <row r="18" spans="1:34" ht="12.75">
      <c r="A18" s="34">
        <f t="shared" si="0"/>
        <v>7</v>
      </c>
      <c r="B18" s="18" t="s">
        <v>39</v>
      </c>
      <c r="C18" s="19" t="s">
        <v>56</v>
      </c>
      <c r="D18" s="20" t="s">
        <v>37</v>
      </c>
      <c r="E18" s="22">
        <v>0</v>
      </c>
      <c r="F18" s="23">
        <v>0</v>
      </c>
      <c r="G18" s="23">
        <v>0</v>
      </c>
      <c r="H18" s="23">
        <v>0</v>
      </c>
      <c r="I18" s="22">
        <v>0</v>
      </c>
      <c r="J18" s="32">
        <v>0</v>
      </c>
      <c r="K18" s="23">
        <v>0</v>
      </c>
      <c r="L18" s="23">
        <v>0</v>
      </c>
      <c r="M18" s="25">
        <v>-240.03523203451186</v>
      </c>
      <c r="N18" s="27">
        <v>63.569875734965464</v>
      </c>
      <c r="O18" s="25">
        <v>2318021.1430639997</v>
      </c>
      <c r="P18" s="22">
        <v>737.537</v>
      </c>
      <c r="Q18" s="23">
        <v>5053555.53216144</v>
      </c>
      <c r="R18" s="23">
        <v>1451790.65</v>
      </c>
      <c r="S18" s="23">
        <v>1443234.45</v>
      </c>
      <c r="T18" s="23">
        <v>8556.19</v>
      </c>
      <c r="U18" s="23">
        <v>0.01</v>
      </c>
      <c r="V18" s="23">
        <v>3467.68</v>
      </c>
      <c r="W18" s="27">
        <v>28.70840386173835</v>
      </c>
      <c r="X18" s="25">
        <v>3605232.57216144</v>
      </c>
      <c r="Y18" s="22">
        <v>339.093</v>
      </c>
      <c r="Z18" s="23">
        <v>1802260.803456</v>
      </c>
      <c r="AA18" s="23">
        <v>278032.29</v>
      </c>
      <c r="AB18" s="23">
        <v>0</v>
      </c>
      <c r="AC18" s="27">
        <v>15.426862164834724</v>
      </c>
      <c r="AD18" s="25">
        <v>1524228.513456</v>
      </c>
      <c r="AE18" s="25">
        <v>7447242.193449405</v>
      </c>
      <c r="AF18" s="29">
        <v>5234666.78861344</v>
      </c>
      <c r="AG18" s="23">
        <v>3502134.876104487</v>
      </c>
      <c r="AH18" s="33"/>
    </row>
    <row r="19" spans="1:34" ht="12.75">
      <c r="A19" s="34">
        <v>8</v>
      </c>
      <c r="B19" s="18" t="s">
        <v>31</v>
      </c>
      <c r="C19" s="19" t="s">
        <v>57</v>
      </c>
      <c r="D19" s="20" t="s">
        <v>41</v>
      </c>
      <c r="E19" s="22">
        <v>0</v>
      </c>
      <c r="F19" s="23">
        <v>0</v>
      </c>
      <c r="G19" s="23">
        <v>0</v>
      </c>
      <c r="H19" s="23">
        <v>0</v>
      </c>
      <c r="I19" s="22">
        <v>0</v>
      </c>
      <c r="J19" s="32">
        <v>0</v>
      </c>
      <c r="K19" s="23">
        <v>0</v>
      </c>
      <c r="L19" s="23">
        <v>0</v>
      </c>
      <c r="M19" s="25">
        <v>0.004799999936949462</v>
      </c>
      <c r="N19" s="27">
        <v>100</v>
      </c>
      <c r="O19" s="25">
        <v>-0.012492000008933246</v>
      </c>
      <c r="P19" s="22">
        <v>56.255</v>
      </c>
      <c r="Q19" s="23">
        <v>392831.65967232</v>
      </c>
      <c r="R19" s="23">
        <v>286713.74</v>
      </c>
      <c r="S19" s="23">
        <v>286713.74</v>
      </c>
      <c r="T19" s="23">
        <v>0</v>
      </c>
      <c r="U19" s="23"/>
      <c r="V19" s="23"/>
      <c r="W19" s="27">
        <v>72.98641363050062</v>
      </c>
      <c r="X19" s="25">
        <v>106117.91967232001</v>
      </c>
      <c r="Y19" s="22">
        <v>25.03</v>
      </c>
      <c r="Z19" s="23">
        <v>127171.06656</v>
      </c>
      <c r="AA19" s="23">
        <v>0</v>
      </c>
      <c r="AB19" s="23">
        <v>0</v>
      </c>
      <c r="AC19" s="27">
        <v>0</v>
      </c>
      <c r="AD19" s="25">
        <v>127171.06656</v>
      </c>
      <c r="AE19" s="25">
        <v>233288.97854031995</v>
      </c>
      <c r="AF19" s="29"/>
      <c r="AG19" s="23">
        <v>111684.90268628787</v>
      </c>
      <c r="AH19" s="33"/>
    </row>
    <row r="20" spans="1:34" ht="12.75">
      <c r="A20" s="34">
        <v>9</v>
      </c>
      <c r="B20" s="18" t="s">
        <v>31</v>
      </c>
      <c r="C20" s="19" t="s">
        <v>58</v>
      </c>
      <c r="D20" s="20" t="s">
        <v>40</v>
      </c>
      <c r="E20" s="22">
        <v>2.5</v>
      </c>
      <c r="F20" s="23">
        <v>13329.45</v>
      </c>
      <c r="G20" s="23">
        <v>10000</v>
      </c>
      <c r="H20" s="23">
        <v>0</v>
      </c>
      <c r="I20" s="22">
        <v>0</v>
      </c>
      <c r="J20" s="32">
        <v>0</v>
      </c>
      <c r="K20" s="23">
        <v>0</v>
      </c>
      <c r="L20" s="23">
        <v>0</v>
      </c>
      <c r="M20" s="25">
        <v>463081.6855720019</v>
      </c>
      <c r="N20" s="27">
        <v>99.99999994621183</v>
      </c>
      <c r="O20" s="25">
        <v>0.0024320008233189583</v>
      </c>
      <c r="P20" s="22">
        <v>566.277</v>
      </c>
      <c r="Q20" s="23">
        <v>3902153.5192242</v>
      </c>
      <c r="R20" s="23">
        <v>3872549.85</v>
      </c>
      <c r="S20" s="23">
        <v>3844647.12</v>
      </c>
      <c r="T20" s="23">
        <v>27902.73</v>
      </c>
      <c r="U20" s="23">
        <v>0</v>
      </c>
      <c r="V20" s="23">
        <v>396.34</v>
      </c>
      <c r="W20" s="27">
        <v>99.23127235943163</v>
      </c>
      <c r="X20" s="25">
        <v>29999.979224200044</v>
      </c>
      <c r="Y20" s="22">
        <v>361.684</v>
      </c>
      <c r="Z20" s="23">
        <v>1800299.412528</v>
      </c>
      <c r="AA20" s="23">
        <v>1830.87</v>
      </c>
      <c r="AB20" s="23">
        <v>0</v>
      </c>
      <c r="AC20" s="27">
        <v>0.10169808181627121</v>
      </c>
      <c r="AD20" s="25">
        <v>1798468.572528</v>
      </c>
      <c r="AE20" s="25">
        <v>2291550.239756203</v>
      </c>
      <c r="AF20" s="29"/>
      <c r="AG20" s="23">
        <v>0</v>
      </c>
      <c r="AH20" s="33"/>
    </row>
    <row r="21" spans="1:34" ht="12.75">
      <c r="A21" s="34">
        <v>10</v>
      </c>
      <c r="B21" s="18" t="s">
        <v>31</v>
      </c>
      <c r="C21" s="19" t="s">
        <v>59</v>
      </c>
      <c r="D21" s="20" t="s">
        <v>44</v>
      </c>
      <c r="E21" s="22">
        <v>0</v>
      </c>
      <c r="F21" s="23">
        <v>0</v>
      </c>
      <c r="G21" s="23">
        <v>3537274.24</v>
      </c>
      <c r="H21" s="23">
        <v>0</v>
      </c>
      <c r="I21" s="22">
        <v>0</v>
      </c>
      <c r="J21" s="32">
        <v>0</v>
      </c>
      <c r="K21" s="23">
        <v>385688.05</v>
      </c>
      <c r="L21" s="23">
        <v>0</v>
      </c>
      <c r="M21" s="25">
        <v>14924562.567359202</v>
      </c>
      <c r="N21" s="27">
        <v>79.48404323199394</v>
      </c>
      <c r="O21" s="25">
        <v>53189177.76970402</v>
      </c>
      <c r="P21" s="22">
        <v>33878.563</v>
      </c>
      <c r="Q21" s="23">
        <v>228966295.542923</v>
      </c>
      <c r="R21" s="23">
        <v>140955738.45</v>
      </c>
      <c r="S21" s="23">
        <v>140955738.45</v>
      </c>
      <c r="T21" s="23">
        <v>0</v>
      </c>
      <c r="U21" s="23">
        <v>0</v>
      </c>
      <c r="V21" s="23">
        <v>0</v>
      </c>
      <c r="W21" s="27">
        <v>61.56178494121456</v>
      </c>
      <c r="X21" s="25">
        <v>88010557.09292302</v>
      </c>
      <c r="Y21" s="22">
        <v>21750.887</v>
      </c>
      <c r="Z21" s="23">
        <v>109027943.215104</v>
      </c>
      <c r="AA21" s="23">
        <v>81081155.44</v>
      </c>
      <c r="AB21" s="23">
        <v>0</v>
      </c>
      <c r="AC21" s="27">
        <v>74.36731634938111</v>
      </c>
      <c r="AD21" s="25">
        <v>27946787.775104</v>
      </c>
      <c r="AE21" s="25">
        <v>184071085.20509022</v>
      </c>
      <c r="AF21" s="29">
        <v>569314451.318146</v>
      </c>
      <c r="AG21" s="23">
        <v>0</v>
      </c>
      <c r="AH21" s="33"/>
    </row>
    <row r="22" spans="1:34" ht="12.75">
      <c r="A22" s="34">
        <v>11</v>
      </c>
      <c r="B22" s="18" t="s">
        <v>31</v>
      </c>
      <c r="C22" s="19" t="s">
        <v>60</v>
      </c>
      <c r="D22" s="20" t="s">
        <v>32</v>
      </c>
      <c r="E22" s="22">
        <v>0</v>
      </c>
      <c r="F22" s="23">
        <v>0</v>
      </c>
      <c r="G22" s="23">
        <v>0</v>
      </c>
      <c r="H22" s="23">
        <v>0</v>
      </c>
      <c r="I22" s="22">
        <v>0</v>
      </c>
      <c r="J22" s="32">
        <v>0</v>
      </c>
      <c r="K22" s="23">
        <v>0</v>
      </c>
      <c r="L22" s="23">
        <v>0</v>
      </c>
      <c r="M22" s="25">
        <v>-0.03542399685829878</v>
      </c>
      <c r="N22" s="27">
        <v>99.9999999253329</v>
      </c>
      <c r="O22" s="25">
        <v>0.012416001409292221</v>
      </c>
      <c r="P22" s="22">
        <v>2278.331</v>
      </c>
      <c r="Q22" s="23">
        <v>15691596.8436298</v>
      </c>
      <c r="R22" s="23">
        <v>11595493.23</v>
      </c>
      <c r="S22" s="23">
        <v>11583238.38</v>
      </c>
      <c r="T22" s="23">
        <v>12254.85</v>
      </c>
      <c r="U22" s="23">
        <v>0</v>
      </c>
      <c r="V22" s="23">
        <v>279.34</v>
      </c>
      <c r="W22" s="27">
        <v>73.89488088949977</v>
      </c>
      <c r="X22" s="25">
        <v>4096382.9736297987</v>
      </c>
      <c r="Y22" s="22">
        <v>1265.269</v>
      </c>
      <c r="Z22" s="23">
        <v>6433438.861248</v>
      </c>
      <c r="AA22" s="23">
        <v>1592272.96</v>
      </c>
      <c r="AB22" s="23">
        <v>0</v>
      </c>
      <c r="AC22" s="27">
        <v>24.749950833311107</v>
      </c>
      <c r="AD22" s="25">
        <v>4841165.921247999</v>
      </c>
      <c r="AE22" s="25">
        <v>8937548.871869802</v>
      </c>
      <c r="AF22" s="29">
        <v>4812539.88289376</v>
      </c>
      <c r="AG22" s="23">
        <v>0</v>
      </c>
      <c r="AH22" s="33"/>
    </row>
    <row r="23" spans="1:34" ht="12.75">
      <c r="A23" s="34">
        <f t="shared" si="0"/>
        <v>12</v>
      </c>
      <c r="B23" s="18" t="s">
        <v>31</v>
      </c>
      <c r="C23" s="19" t="s">
        <v>61</v>
      </c>
      <c r="D23" s="20" t="s">
        <v>33</v>
      </c>
      <c r="E23" s="22">
        <v>0</v>
      </c>
      <c r="F23" s="23">
        <v>0</v>
      </c>
      <c r="G23" s="23">
        <v>3617520.9</v>
      </c>
      <c r="H23" s="23">
        <v>0</v>
      </c>
      <c r="I23" s="22">
        <v>0</v>
      </c>
      <c r="J23" s="32">
        <v>0</v>
      </c>
      <c r="K23" s="23">
        <v>343992.54</v>
      </c>
      <c r="L23" s="23">
        <v>0</v>
      </c>
      <c r="M23" s="25">
        <v>11804670.287072144</v>
      </c>
      <c r="N23" s="27">
        <v>100</v>
      </c>
      <c r="O23" s="25">
        <v>-0.0020919740200042725</v>
      </c>
      <c r="P23" s="22">
        <v>29502.071</v>
      </c>
      <c r="Q23" s="23">
        <v>202000097.856598</v>
      </c>
      <c r="R23" s="23">
        <v>166799789.45</v>
      </c>
      <c r="S23" s="23">
        <v>166799789.45</v>
      </c>
      <c r="T23" s="23">
        <v>0</v>
      </c>
      <c r="U23" s="23">
        <v>0</v>
      </c>
      <c r="V23" s="23">
        <v>7.48</v>
      </c>
      <c r="W23" s="27">
        <v>82.5741101332879</v>
      </c>
      <c r="X23" s="25">
        <v>35200315.886598</v>
      </c>
      <c r="Y23" s="22">
        <v>18081.821</v>
      </c>
      <c r="Z23" s="23">
        <v>91178987.898432</v>
      </c>
      <c r="AA23" s="23">
        <v>17433343.06</v>
      </c>
      <c r="AB23" s="23">
        <v>0</v>
      </c>
      <c r="AC23" s="27">
        <v>19.11991288772334</v>
      </c>
      <c r="AD23" s="25">
        <v>73745644.848432</v>
      </c>
      <c r="AE23" s="25">
        <v>120750631.02001017</v>
      </c>
      <c r="AF23" s="29">
        <v>98716816.6841378</v>
      </c>
      <c r="AG23" s="23">
        <v>0</v>
      </c>
      <c r="AH23" s="33">
        <v>-240162.06</v>
      </c>
    </row>
  </sheetData>
  <sheetProtection/>
  <autoFilter ref="A10:AJ23"/>
  <mergeCells count="33">
    <mergeCell ref="AH5:AH8"/>
    <mergeCell ref="AG5:AG8"/>
    <mergeCell ref="Y5:AD5"/>
    <mergeCell ref="W6:W8"/>
    <mergeCell ref="AF5:AF8"/>
    <mergeCell ref="AD6:AD8"/>
    <mergeCell ref="AE5:AE8"/>
    <mergeCell ref="AC6:AC8"/>
    <mergeCell ref="AB6:AB7"/>
    <mergeCell ref="AA6:AA8"/>
    <mergeCell ref="Y6:Z7"/>
    <mergeCell ref="C5:C8"/>
    <mergeCell ref="N5:O5"/>
    <mergeCell ref="O6:O8"/>
    <mergeCell ref="E6:E8"/>
    <mergeCell ref="F6:F8"/>
    <mergeCell ref="J6:J8"/>
    <mergeCell ref="P6:Q7"/>
    <mergeCell ref="R6:R8"/>
    <mergeCell ref="X6:X8"/>
    <mergeCell ref="S6:U7"/>
    <mergeCell ref="I6:I8"/>
    <mergeCell ref="K6:L7"/>
    <mergeCell ref="G6:H7"/>
    <mergeCell ref="P5:X5"/>
    <mergeCell ref="V6:V8"/>
    <mergeCell ref="M5:M8"/>
    <mergeCell ref="A5:A8"/>
    <mergeCell ref="B5:B8"/>
    <mergeCell ref="D5:D8"/>
    <mergeCell ref="E5:H5"/>
    <mergeCell ref="I5:L5"/>
    <mergeCell ref="N6:N8"/>
  </mergeCells>
  <printOptions/>
  <pageMargins left="0" right="0" top="0.7480314960629921" bottom="0.7480314960629921" header="0.31496062992125984" footer="0.31496062992125984"/>
  <pageSetup fitToHeight="0" fitToWidth="2" horizontalDpi="600" verticalDpi="600" orientation="landscape" paperSize="9" scale="5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24"/>
  <sheetViews>
    <sheetView view="pageBreakPreview" zoomScale="53" zoomScaleNormal="82" zoomScaleSheetLayoutView="53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I19" sqref="AI19:AI20"/>
    </sheetView>
  </sheetViews>
  <sheetFormatPr defaultColWidth="9.140625" defaultRowHeight="12.75"/>
  <cols>
    <col min="1" max="1" width="4.140625" style="44" customWidth="1"/>
    <col min="2" max="2" width="10.57421875" style="44" hidden="1" customWidth="1"/>
    <col min="3" max="3" width="11.7109375" style="44" hidden="1" customWidth="1"/>
    <col min="4" max="4" width="40.57421875" style="44" customWidth="1"/>
    <col min="5" max="8" width="15.00390625" style="44" hidden="1" customWidth="1"/>
    <col min="9" max="12" width="14.57421875" style="44" hidden="1" customWidth="1"/>
    <col min="13" max="13" width="14.8515625" style="44" hidden="1" customWidth="1"/>
    <col min="14" max="14" width="18.00390625" style="44" hidden="1" customWidth="1"/>
    <col min="15" max="15" width="18.28125" style="44" hidden="1" customWidth="1"/>
    <col min="16" max="16" width="17.00390625" style="44" hidden="1" customWidth="1"/>
    <col min="17" max="17" width="15.7109375" style="44" hidden="1" customWidth="1"/>
    <col min="18" max="18" width="13.421875" style="44" hidden="1" customWidth="1"/>
    <col min="19" max="19" width="13.8515625" style="44" hidden="1" customWidth="1"/>
    <col min="20" max="20" width="18.421875" style="44" customWidth="1"/>
    <col min="21" max="21" width="12.140625" style="44" customWidth="1"/>
    <col min="22" max="22" width="17.7109375" style="44" customWidth="1"/>
    <col min="23" max="23" width="12.28125" style="44" customWidth="1"/>
    <col min="24" max="24" width="19.28125" style="44" customWidth="1"/>
    <col min="25" max="25" width="19.421875" style="44" customWidth="1"/>
    <col min="26" max="26" width="15.7109375" style="44" hidden="1" customWidth="1"/>
    <col min="27" max="27" width="6.8515625" style="44" customWidth="1"/>
    <col min="28" max="28" width="20.8515625" style="44" customWidth="1"/>
    <col min="29" max="29" width="12.28125" style="44" customWidth="1"/>
    <col min="30" max="30" width="19.28125" style="44" customWidth="1"/>
    <col min="31" max="31" width="19.421875" style="44" customWidth="1"/>
    <col min="32" max="32" width="15.7109375" style="44" hidden="1" customWidth="1"/>
    <col min="33" max="33" width="6.00390625" style="44" customWidth="1"/>
    <col min="34" max="34" width="20.8515625" style="44" customWidth="1"/>
    <col min="35" max="35" width="21.421875" style="44" customWidth="1"/>
    <col min="36" max="36" width="20.7109375" style="44" customWidth="1"/>
    <col min="37" max="37" width="19.00390625" style="44" customWidth="1"/>
    <col min="38" max="38" width="22.421875" style="44" customWidth="1"/>
    <col min="39" max="39" width="18.57421875" style="44" hidden="1" customWidth="1"/>
    <col min="40" max="16384" width="9.140625" style="44" customWidth="1"/>
  </cols>
  <sheetData>
    <row r="1" s="36" customFormat="1" ht="26.25" customHeight="1">
      <c r="A1" s="35" t="s">
        <v>15</v>
      </c>
    </row>
    <row r="2" s="36" customFormat="1" ht="27" customHeight="1">
      <c r="A2" s="35" t="s">
        <v>70</v>
      </c>
    </row>
    <row r="3" spans="1:3" s="36" customFormat="1" ht="12.75" customHeight="1">
      <c r="A3" s="37"/>
      <c r="B3" s="38"/>
      <c r="C3" s="38"/>
    </row>
    <row r="4" s="36" customFormat="1" ht="21" thickBot="1">
      <c r="A4" s="39" t="s">
        <v>66</v>
      </c>
    </row>
    <row r="5" spans="1:39" ht="45" customHeight="1" thickBot="1">
      <c r="A5" s="114" t="s">
        <v>1</v>
      </c>
      <c r="B5" s="114" t="s">
        <v>71</v>
      </c>
      <c r="C5" s="114" t="s">
        <v>43</v>
      </c>
      <c r="D5" s="114" t="s">
        <v>2</v>
      </c>
      <c r="E5" s="125" t="s">
        <v>72</v>
      </c>
      <c r="F5" s="125"/>
      <c r="G5" s="125"/>
      <c r="H5" s="125"/>
      <c r="I5" s="125" t="s">
        <v>73</v>
      </c>
      <c r="J5" s="125"/>
      <c r="K5" s="125"/>
      <c r="L5" s="125"/>
      <c r="M5" s="42" t="s">
        <v>42</v>
      </c>
      <c r="N5" s="43"/>
      <c r="O5" s="43"/>
      <c r="P5" s="43"/>
      <c r="Q5" s="43"/>
      <c r="R5" s="43"/>
      <c r="S5" s="43"/>
      <c r="T5" s="119" t="s">
        <v>63</v>
      </c>
      <c r="U5" s="122" t="s">
        <v>42</v>
      </c>
      <c r="V5" s="123"/>
      <c r="W5" s="114" t="s">
        <v>46</v>
      </c>
      <c r="X5" s="114"/>
      <c r="Y5" s="114"/>
      <c r="Z5" s="114"/>
      <c r="AA5" s="114"/>
      <c r="AB5" s="114"/>
      <c r="AC5" s="114" t="s">
        <v>62</v>
      </c>
      <c r="AD5" s="114"/>
      <c r="AE5" s="114"/>
      <c r="AF5" s="114"/>
      <c r="AG5" s="114"/>
      <c r="AH5" s="114"/>
      <c r="AI5" s="114" t="s">
        <v>14</v>
      </c>
      <c r="AJ5" s="124" t="s">
        <v>45</v>
      </c>
      <c r="AK5" s="115" t="s">
        <v>48</v>
      </c>
      <c r="AL5" s="117" t="s">
        <v>67</v>
      </c>
      <c r="AM5" s="118" t="s">
        <v>74</v>
      </c>
    </row>
    <row r="6" spans="1:39" ht="12.75" customHeight="1" thickBot="1">
      <c r="A6" s="114"/>
      <c r="B6" s="114"/>
      <c r="C6" s="114"/>
      <c r="D6" s="114"/>
      <c r="E6" s="114" t="s">
        <v>23</v>
      </c>
      <c r="F6" s="114" t="s">
        <v>7</v>
      </c>
      <c r="G6" s="114" t="s">
        <v>0</v>
      </c>
      <c r="H6" s="114"/>
      <c r="I6" s="114" t="s">
        <v>20</v>
      </c>
      <c r="J6" s="114" t="s">
        <v>22</v>
      </c>
      <c r="K6" s="114" t="s">
        <v>0</v>
      </c>
      <c r="L6" s="114"/>
      <c r="M6" s="114" t="s">
        <v>3</v>
      </c>
      <c r="N6" s="114"/>
      <c r="O6" s="114" t="s">
        <v>4</v>
      </c>
      <c r="P6" s="114" t="s">
        <v>16</v>
      </c>
      <c r="Q6" s="114"/>
      <c r="R6" s="114"/>
      <c r="S6" s="114" t="s">
        <v>17</v>
      </c>
      <c r="T6" s="120"/>
      <c r="U6" s="114" t="s">
        <v>6</v>
      </c>
      <c r="V6" s="114" t="s">
        <v>5</v>
      </c>
      <c r="W6" s="114" t="s">
        <v>3</v>
      </c>
      <c r="X6" s="114"/>
      <c r="Y6" s="114" t="s">
        <v>4</v>
      </c>
      <c r="Z6" s="114" t="s">
        <v>16</v>
      </c>
      <c r="AA6" s="114" t="s">
        <v>6</v>
      </c>
      <c r="AB6" s="114" t="s">
        <v>5</v>
      </c>
      <c r="AC6" s="114" t="s">
        <v>3</v>
      </c>
      <c r="AD6" s="114"/>
      <c r="AE6" s="114" t="s">
        <v>4</v>
      </c>
      <c r="AF6" s="114" t="s">
        <v>16</v>
      </c>
      <c r="AG6" s="114" t="s">
        <v>6</v>
      </c>
      <c r="AH6" s="114" t="s">
        <v>5</v>
      </c>
      <c r="AI6" s="114"/>
      <c r="AJ6" s="124"/>
      <c r="AK6" s="116"/>
      <c r="AL6" s="117"/>
      <c r="AM6" s="118"/>
    </row>
    <row r="7" spans="1:39" ht="27" customHeight="1" thickBo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20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24"/>
      <c r="AK7" s="116"/>
      <c r="AL7" s="117"/>
      <c r="AM7" s="118"/>
    </row>
    <row r="8" spans="1:39" ht="146.25" customHeight="1" thickBot="1">
      <c r="A8" s="114"/>
      <c r="B8" s="114"/>
      <c r="C8" s="114"/>
      <c r="D8" s="114"/>
      <c r="E8" s="114"/>
      <c r="F8" s="114"/>
      <c r="G8" s="41" t="s">
        <v>10</v>
      </c>
      <c r="H8" s="40" t="s">
        <v>21</v>
      </c>
      <c r="I8" s="114"/>
      <c r="J8" s="114"/>
      <c r="K8" s="41" t="s">
        <v>10</v>
      </c>
      <c r="L8" s="40" t="s">
        <v>21</v>
      </c>
      <c r="M8" s="40" t="s">
        <v>8</v>
      </c>
      <c r="N8" s="40" t="s">
        <v>7</v>
      </c>
      <c r="O8" s="114"/>
      <c r="P8" s="40" t="s">
        <v>18</v>
      </c>
      <c r="Q8" s="40" t="s">
        <v>9</v>
      </c>
      <c r="R8" s="40" t="s">
        <v>19</v>
      </c>
      <c r="S8" s="114"/>
      <c r="T8" s="121"/>
      <c r="U8" s="114"/>
      <c r="V8" s="114"/>
      <c r="W8" s="40" t="s">
        <v>8</v>
      </c>
      <c r="X8" s="40" t="s">
        <v>7</v>
      </c>
      <c r="Y8" s="114"/>
      <c r="Z8" s="40" t="s">
        <v>9</v>
      </c>
      <c r="AA8" s="114"/>
      <c r="AB8" s="114"/>
      <c r="AC8" s="40" t="s">
        <v>8</v>
      </c>
      <c r="AD8" s="40" t="s">
        <v>7</v>
      </c>
      <c r="AE8" s="114"/>
      <c r="AF8" s="40" t="s">
        <v>9</v>
      </c>
      <c r="AG8" s="114"/>
      <c r="AH8" s="114"/>
      <c r="AI8" s="114"/>
      <c r="AJ8" s="124"/>
      <c r="AK8" s="116"/>
      <c r="AL8" s="117"/>
      <c r="AM8" s="118"/>
    </row>
    <row r="9" spans="1:39" s="48" customFormat="1" ht="18" customHeight="1" thickBot="1">
      <c r="A9" s="45"/>
      <c r="B9" s="45"/>
      <c r="C9" s="45"/>
      <c r="D9" s="45"/>
      <c r="E9" s="46" t="s">
        <v>11</v>
      </c>
      <c r="F9" s="46" t="s">
        <v>12</v>
      </c>
      <c r="G9" s="46" t="s">
        <v>12</v>
      </c>
      <c r="H9" s="46" t="s">
        <v>12</v>
      </c>
      <c r="I9" s="46" t="s">
        <v>11</v>
      </c>
      <c r="J9" s="46" t="s">
        <v>11</v>
      </c>
      <c r="K9" s="46" t="s">
        <v>12</v>
      </c>
      <c r="L9" s="46" t="s">
        <v>12</v>
      </c>
      <c r="M9" s="46" t="s">
        <v>11</v>
      </c>
      <c r="N9" s="46" t="s">
        <v>12</v>
      </c>
      <c r="O9" s="46" t="s">
        <v>12</v>
      </c>
      <c r="P9" s="46" t="s">
        <v>12</v>
      </c>
      <c r="Q9" s="46" t="s">
        <v>12</v>
      </c>
      <c r="R9" s="46" t="s">
        <v>12</v>
      </c>
      <c r="S9" s="46" t="s">
        <v>12</v>
      </c>
      <c r="T9" s="46" t="s">
        <v>68</v>
      </c>
      <c r="U9" s="46" t="s">
        <v>13</v>
      </c>
      <c r="V9" s="46" t="s">
        <v>12</v>
      </c>
      <c r="W9" s="46" t="s">
        <v>11</v>
      </c>
      <c r="X9" s="46" t="s">
        <v>12</v>
      </c>
      <c r="Y9" s="46" t="s">
        <v>12</v>
      </c>
      <c r="Z9" s="46" t="s">
        <v>12</v>
      </c>
      <c r="AA9" s="46" t="s">
        <v>13</v>
      </c>
      <c r="AB9" s="46" t="s">
        <v>12</v>
      </c>
      <c r="AC9" s="46" t="s">
        <v>11</v>
      </c>
      <c r="AD9" s="46" t="s">
        <v>12</v>
      </c>
      <c r="AE9" s="46" t="s">
        <v>12</v>
      </c>
      <c r="AF9" s="46" t="s">
        <v>12</v>
      </c>
      <c r="AG9" s="46" t="s">
        <v>13</v>
      </c>
      <c r="AH9" s="46" t="s">
        <v>12</v>
      </c>
      <c r="AI9" s="46" t="s">
        <v>12</v>
      </c>
      <c r="AJ9" s="46" t="s">
        <v>12</v>
      </c>
      <c r="AK9" s="46" t="s">
        <v>12</v>
      </c>
      <c r="AL9" s="46"/>
      <c r="AM9" s="47" t="s">
        <v>12</v>
      </c>
    </row>
    <row r="10" spans="1:39" ht="30.75" customHeight="1" thickBot="1">
      <c r="A10" s="49">
        <v>1</v>
      </c>
      <c r="B10" s="50" t="s">
        <v>75</v>
      </c>
      <c r="C10" s="50" t="s">
        <v>25</v>
      </c>
      <c r="D10" s="51" t="s">
        <v>26</v>
      </c>
      <c r="E10" s="52">
        <v>0</v>
      </c>
      <c r="F10" s="53">
        <v>0</v>
      </c>
      <c r="G10" s="53">
        <v>0</v>
      </c>
      <c r="H10" s="53">
        <v>0</v>
      </c>
      <c r="I10" s="52"/>
      <c r="J10" s="52">
        <v>0</v>
      </c>
      <c r="K10" s="53">
        <v>0</v>
      </c>
      <c r="L10" s="53">
        <v>0</v>
      </c>
      <c r="M10" s="52"/>
      <c r="N10" s="53"/>
      <c r="O10" s="53"/>
      <c r="P10" s="53"/>
      <c r="Q10" s="53"/>
      <c r="R10" s="53"/>
      <c r="S10" s="53"/>
      <c r="T10" s="53">
        <v>188093.85775199987</v>
      </c>
      <c r="U10" s="54">
        <v>0</v>
      </c>
      <c r="V10" s="55">
        <v>0</v>
      </c>
      <c r="W10" s="55">
        <v>0</v>
      </c>
      <c r="X10" s="55">
        <v>0</v>
      </c>
      <c r="Y10" s="55">
        <v>0</v>
      </c>
      <c r="Z10" s="53"/>
      <c r="AA10" s="54">
        <v>0</v>
      </c>
      <c r="AB10" s="55">
        <v>0</v>
      </c>
      <c r="AC10" s="55">
        <v>0</v>
      </c>
      <c r="AD10" s="55">
        <v>0</v>
      </c>
      <c r="AE10" s="55">
        <v>0</v>
      </c>
      <c r="AF10" s="53"/>
      <c r="AG10" s="54">
        <v>0</v>
      </c>
      <c r="AH10" s="55">
        <v>0</v>
      </c>
      <c r="AI10" s="55">
        <v>188093.85775199987</v>
      </c>
      <c r="AJ10" s="55"/>
      <c r="AK10" s="55">
        <v>0</v>
      </c>
      <c r="AL10" s="55"/>
      <c r="AM10" s="56"/>
    </row>
    <row r="11" spans="1:39" ht="30.75" customHeight="1" thickBot="1">
      <c r="A11" s="49">
        <v>2</v>
      </c>
      <c r="B11" s="50" t="s">
        <v>75</v>
      </c>
      <c r="C11" s="50" t="s">
        <v>27</v>
      </c>
      <c r="D11" s="51" t="s">
        <v>34</v>
      </c>
      <c r="E11" s="52">
        <v>0</v>
      </c>
      <c r="F11" s="53">
        <v>0</v>
      </c>
      <c r="G11" s="53">
        <v>538181.5900000001</v>
      </c>
      <c r="H11" s="53">
        <v>58681.31</v>
      </c>
      <c r="I11" s="52">
        <v>0</v>
      </c>
      <c r="J11" s="52">
        <v>0</v>
      </c>
      <c r="K11" s="53">
        <v>0</v>
      </c>
      <c r="L11" s="53">
        <v>0</v>
      </c>
      <c r="M11" s="55"/>
      <c r="N11" s="55"/>
      <c r="O11" s="55"/>
      <c r="P11" s="53"/>
      <c r="Q11" s="53"/>
      <c r="R11" s="53"/>
      <c r="S11" s="53"/>
      <c r="T11" s="53">
        <v>1613769.1819519945</v>
      </c>
      <c r="U11" s="54">
        <v>99.99999972742876</v>
      </c>
      <c r="V11" s="55">
        <v>0.0032279998995363712</v>
      </c>
      <c r="W11" s="55">
        <v>163.747</v>
      </c>
      <c r="X11" s="55">
        <v>1186957.7574384</v>
      </c>
      <c r="Y11" s="55">
        <v>1188504.3299999998</v>
      </c>
      <c r="Z11" s="53"/>
      <c r="AA11" s="54">
        <f>(Y11/X11)*100</f>
        <v>100.13029718639166</v>
      </c>
      <c r="AB11" s="55">
        <v>0.007438400229375475</v>
      </c>
      <c r="AC11" s="55">
        <v>78.122</v>
      </c>
      <c r="AD11" s="55">
        <v>409534.225824</v>
      </c>
      <c r="AE11" s="55">
        <v>409534.23</v>
      </c>
      <c r="AF11" s="53">
        <v>0</v>
      </c>
      <c r="AG11" s="54">
        <f aca="true" t="shared" si="0" ref="AG11:AG21">(AE11/AD11)*100</f>
        <v>100.00000101969499</v>
      </c>
      <c r="AH11" s="55">
        <v>0.005824000050779432</v>
      </c>
      <c r="AI11" s="55">
        <v>1521691.1784423953</v>
      </c>
      <c r="AJ11" s="55">
        <v>1035679.8702504</v>
      </c>
      <c r="AK11" s="55">
        <v>0</v>
      </c>
      <c r="AL11" s="55">
        <v>-265004.95</v>
      </c>
      <c r="AM11" s="56">
        <v>-248814.77632</v>
      </c>
    </row>
    <row r="12" spans="1:39" ht="30" customHeight="1" thickBot="1">
      <c r="A12" s="49">
        <v>3</v>
      </c>
      <c r="B12" s="50" t="s">
        <v>75</v>
      </c>
      <c r="C12" s="50" t="s">
        <v>28</v>
      </c>
      <c r="D12" s="51" t="s">
        <v>35</v>
      </c>
      <c r="E12" s="52">
        <v>0</v>
      </c>
      <c r="F12" s="53">
        <v>0</v>
      </c>
      <c r="G12" s="53">
        <v>1620991.58</v>
      </c>
      <c r="H12" s="53">
        <v>1171896</v>
      </c>
      <c r="I12" s="52">
        <v>0</v>
      </c>
      <c r="J12" s="52">
        <v>0</v>
      </c>
      <c r="K12" s="53">
        <v>27352.71</v>
      </c>
      <c r="L12" s="53">
        <v>0</v>
      </c>
      <c r="M12" s="55"/>
      <c r="N12" s="55"/>
      <c r="O12" s="55"/>
      <c r="P12" s="53"/>
      <c r="Q12" s="53"/>
      <c r="R12" s="53"/>
      <c r="S12" s="53"/>
      <c r="T12" s="53">
        <v>5739005.614660101</v>
      </c>
      <c r="U12" s="54">
        <v>86.28037160394484</v>
      </c>
      <c r="V12" s="55">
        <v>2848001.276003998</v>
      </c>
      <c r="W12" s="55">
        <v>2311.778</v>
      </c>
      <c r="X12" s="55">
        <v>15888163.0605919</v>
      </c>
      <c r="Y12" s="55">
        <v>9830143.73</v>
      </c>
      <c r="Z12" s="53"/>
      <c r="AA12" s="54">
        <f aca="true" t="shared" si="1" ref="AA12:AA20">(Y12/X12)*100</f>
        <v>61.87086381547866</v>
      </c>
      <c r="AB12" s="55">
        <v>6058019.3305919</v>
      </c>
      <c r="AC12" s="55">
        <v>1020.497</v>
      </c>
      <c r="AD12" s="55">
        <v>5332670.493024</v>
      </c>
      <c r="AE12" s="55">
        <v>0</v>
      </c>
      <c r="AF12" s="53">
        <v>955325.82</v>
      </c>
      <c r="AG12" s="54">
        <f t="shared" si="0"/>
        <v>0</v>
      </c>
      <c r="AH12" s="55">
        <v>5332670.453024</v>
      </c>
      <c r="AI12" s="55">
        <v>19797807.35428</v>
      </c>
      <c r="AJ12" s="55"/>
      <c r="AK12" s="55">
        <v>6693076.314851936</v>
      </c>
      <c r="AL12" s="55">
        <v>-44972.34</v>
      </c>
      <c r="AM12" s="56"/>
    </row>
    <row r="13" spans="1:39" ht="30.75" customHeight="1" thickBot="1">
      <c r="A13" s="49">
        <v>4</v>
      </c>
      <c r="B13" s="50" t="s">
        <v>75</v>
      </c>
      <c r="C13" s="50" t="s">
        <v>28</v>
      </c>
      <c r="D13" s="51" t="s">
        <v>38</v>
      </c>
      <c r="E13" s="52">
        <v>0</v>
      </c>
      <c r="F13" s="53">
        <v>0</v>
      </c>
      <c r="G13" s="53">
        <v>0</v>
      </c>
      <c r="H13" s="53">
        <v>0</v>
      </c>
      <c r="I13" s="52">
        <v>0</v>
      </c>
      <c r="J13" s="52">
        <v>0</v>
      </c>
      <c r="K13" s="53">
        <v>3614.92</v>
      </c>
      <c r="L13" s="53">
        <v>0</v>
      </c>
      <c r="M13" s="55"/>
      <c r="N13" s="55"/>
      <c r="O13" s="55"/>
      <c r="P13" s="53"/>
      <c r="Q13" s="53"/>
      <c r="R13" s="53"/>
      <c r="S13" s="53"/>
      <c r="T13" s="53">
        <v>5379837.797211978</v>
      </c>
      <c r="U13" s="54">
        <v>99.99999917901471</v>
      </c>
      <c r="V13" s="55">
        <v>0.01582400011830032</v>
      </c>
      <c r="W13" s="55">
        <v>204.471</v>
      </c>
      <c r="X13" s="55">
        <v>1392284.70401712</v>
      </c>
      <c r="Y13" s="55">
        <v>1393265.74</v>
      </c>
      <c r="Z13" s="53"/>
      <c r="AA13" s="54">
        <f t="shared" si="1"/>
        <v>100.07046231133974</v>
      </c>
      <c r="AB13" s="55">
        <v>-0.0059828800335708365</v>
      </c>
      <c r="AC13" s="55">
        <v>91.185</v>
      </c>
      <c r="AD13" s="55">
        <v>474134.55552</v>
      </c>
      <c r="AE13" s="55">
        <v>474134.55</v>
      </c>
      <c r="AF13" s="53">
        <v>0</v>
      </c>
      <c r="AG13" s="54">
        <f t="shared" si="0"/>
        <v>99.99999883577352</v>
      </c>
      <c r="AH13" s="55">
        <v>0.005520000006072223</v>
      </c>
      <c r="AI13" s="55">
        <v>5379837.812573098</v>
      </c>
      <c r="AJ13" s="55">
        <v>286057.80776112</v>
      </c>
      <c r="AK13" s="55">
        <v>0</v>
      </c>
      <c r="AL13" s="55"/>
      <c r="AM13" s="56">
        <v>775039.326</v>
      </c>
    </row>
    <row r="14" spans="1:39" ht="28.5" customHeight="1" thickBot="1">
      <c r="A14" s="49">
        <v>5</v>
      </c>
      <c r="B14" s="50" t="s">
        <v>75</v>
      </c>
      <c r="C14" s="50" t="s">
        <v>29</v>
      </c>
      <c r="D14" s="51" t="s">
        <v>30</v>
      </c>
      <c r="E14" s="52">
        <v>0</v>
      </c>
      <c r="F14" s="53">
        <v>0</v>
      </c>
      <c r="G14" s="53">
        <v>0</v>
      </c>
      <c r="H14" s="53">
        <v>0</v>
      </c>
      <c r="I14" s="52"/>
      <c r="J14" s="52">
        <v>0</v>
      </c>
      <c r="K14" s="53">
        <v>0</v>
      </c>
      <c r="L14" s="53">
        <v>0</v>
      </c>
      <c r="M14" s="55"/>
      <c r="N14" s="55"/>
      <c r="O14" s="55"/>
      <c r="P14" s="53"/>
      <c r="Q14" s="53"/>
      <c r="R14" s="53"/>
      <c r="S14" s="53"/>
      <c r="T14" s="53">
        <v>3112031.1885760007</v>
      </c>
      <c r="U14" s="54">
        <v>0</v>
      </c>
      <c r="V14" s="55">
        <v>0</v>
      </c>
      <c r="W14" s="55">
        <v>0</v>
      </c>
      <c r="X14" s="55">
        <v>0</v>
      </c>
      <c r="Y14" s="55">
        <v>0</v>
      </c>
      <c r="Z14" s="53"/>
      <c r="AA14" s="54">
        <v>0</v>
      </c>
      <c r="AB14" s="55">
        <v>0</v>
      </c>
      <c r="AC14" s="55">
        <v>0</v>
      </c>
      <c r="AD14" s="55">
        <v>0</v>
      </c>
      <c r="AE14" s="55">
        <v>0</v>
      </c>
      <c r="AF14" s="53">
        <v>0</v>
      </c>
      <c r="AG14" s="54">
        <v>0</v>
      </c>
      <c r="AH14" s="55">
        <v>0</v>
      </c>
      <c r="AI14" s="55">
        <v>3112031.1885760007</v>
      </c>
      <c r="AJ14" s="55"/>
      <c r="AK14" s="55">
        <v>0</v>
      </c>
      <c r="AL14" s="55"/>
      <c r="AM14" s="56"/>
    </row>
    <row r="15" spans="1:39" ht="46.5" customHeight="1" thickBot="1">
      <c r="A15" s="49">
        <v>6</v>
      </c>
      <c r="B15" s="50" t="s">
        <v>75</v>
      </c>
      <c r="C15" s="50" t="s">
        <v>29</v>
      </c>
      <c r="D15" s="57" t="s">
        <v>36</v>
      </c>
      <c r="E15" s="52">
        <v>0</v>
      </c>
      <c r="F15" s="53">
        <v>0</v>
      </c>
      <c r="G15" s="53">
        <v>0</v>
      </c>
      <c r="H15" s="53">
        <v>0</v>
      </c>
      <c r="I15" s="52">
        <v>0</v>
      </c>
      <c r="J15" s="52">
        <v>0</v>
      </c>
      <c r="K15" s="53">
        <v>0</v>
      </c>
      <c r="L15" s="53">
        <v>0</v>
      </c>
      <c r="M15" s="55"/>
      <c r="N15" s="55"/>
      <c r="O15" s="55"/>
      <c r="P15" s="53"/>
      <c r="Q15" s="53"/>
      <c r="R15" s="53"/>
      <c r="S15" s="53"/>
      <c r="T15" s="53">
        <v>25242238.713600002</v>
      </c>
      <c r="U15" s="54">
        <v>0</v>
      </c>
      <c r="V15" s="55">
        <v>0</v>
      </c>
      <c r="W15" s="55">
        <v>0</v>
      </c>
      <c r="X15" s="55">
        <v>0</v>
      </c>
      <c r="Y15" s="55">
        <v>0</v>
      </c>
      <c r="Z15" s="53"/>
      <c r="AA15" s="54">
        <v>0</v>
      </c>
      <c r="AB15" s="55">
        <v>0</v>
      </c>
      <c r="AC15" s="55">
        <v>0</v>
      </c>
      <c r="AD15" s="55">
        <v>0</v>
      </c>
      <c r="AE15" s="55">
        <v>0</v>
      </c>
      <c r="AF15" s="53">
        <v>0</v>
      </c>
      <c r="AG15" s="54">
        <v>0</v>
      </c>
      <c r="AH15" s="55">
        <v>0</v>
      </c>
      <c r="AI15" s="55">
        <v>25242238.713600002</v>
      </c>
      <c r="AJ15" s="55">
        <v>10564495.2736</v>
      </c>
      <c r="AK15" s="55">
        <v>8462940.00624</v>
      </c>
      <c r="AL15" s="55"/>
      <c r="AM15" s="56">
        <v>5754907.0436</v>
      </c>
    </row>
    <row r="16" spans="1:39" ht="32.25" customHeight="1" thickBot="1">
      <c r="A16" s="49">
        <v>7</v>
      </c>
      <c r="B16" s="50" t="s">
        <v>75</v>
      </c>
      <c r="C16" s="50" t="s">
        <v>39</v>
      </c>
      <c r="D16" s="51" t="s">
        <v>37</v>
      </c>
      <c r="E16" s="52">
        <v>3.009</v>
      </c>
      <c r="F16" s="53">
        <v>26384.3496</v>
      </c>
      <c r="G16" s="53">
        <v>100000</v>
      </c>
      <c r="H16" s="53">
        <v>726461</v>
      </c>
      <c r="I16" s="52">
        <v>0.103</v>
      </c>
      <c r="J16" s="52">
        <v>0.386</v>
      </c>
      <c r="K16" s="53">
        <v>0</v>
      </c>
      <c r="L16" s="53">
        <v>0</v>
      </c>
      <c r="M16" s="55"/>
      <c r="N16" s="55"/>
      <c r="O16" s="55"/>
      <c r="P16" s="53"/>
      <c r="Q16" s="53"/>
      <c r="R16" s="53"/>
      <c r="S16" s="53"/>
      <c r="T16" s="53">
        <v>128077.73476796877</v>
      </c>
      <c r="U16" s="54">
        <v>57.003934732695825</v>
      </c>
      <c r="V16" s="55">
        <v>2318021.1430639997</v>
      </c>
      <c r="W16" s="55">
        <v>737.537</v>
      </c>
      <c r="X16" s="55">
        <v>5053555.53216144</v>
      </c>
      <c r="Y16" s="55">
        <v>1451790.65</v>
      </c>
      <c r="Z16" s="53"/>
      <c r="AA16" s="54">
        <f t="shared" si="1"/>
        <v>28.72810322871943</v>
      </c>
      <c r="AB16" s="55">
        <v>3605232.57216144</v>
      </c>
      <c r="AC16" s="55">
        <v>339.093</v>
      </c>
      <c r="AD16" s="55">
        <v>1802260.803456</v>
      </c>
      <c r="AE16" s="55">
        <v>278032.29</v>
      </c>
      <c r="AF16" s="53">
        <v>0</v>
      </c>
      <c r="AG16" s="54">
        <f t="shared" si="0"/>
        <v>15.426862164834724</v>
      </c>
      <c r="AH16" s="55">
        <v>1524228.513456</v>
      </c>
      <c r="AI16" s="55">
        <v>7447242.193449405</v>
      </c>
      <c r="AJ16" s="55">
        <v>5234666.78861344</v>
      </c>
      <c r="AK16" s="55">
        <v>3502134.876104487</v>
      </c>
      <c r="AL16" s="55"/>
      <c r="AM16" s="56"/>
    </row>
    <row r="17" spans="1:39" ht="32.25" customHeight="1" thickBot="1">
      <c r="A17" s="49">
        <v>8</v>
      </c>
      <c r="B17" s="50"/>
      <c r="C17" s="50"/>
      <c r="D17" s="51" t="s">
        <v>41</v>
      </c>
      <c r="E17" s="52"/>
      <c r="F17" s="53"/>
      <c r="G17" s="53"/>
      <c r="H17" s="53"/>
      <c r="I17" s="52"/>
      <c r="J17" s="52"/>
      <c r="K17" s="53"/>
      <c r="L17" s="53"/>
      <c r="M17" s="55"/>
      <c r="N17" s="55"/>
      <c r="O17" s="55"/>
      <c r="P17" s="53"/>
      <c r="Q17" s="53"/>
      <c r="R17" s="53"/>
      <c r="S17" s="53"/>
      <c r="T17" s="53">
        <v>0.004799999936949462</v>
      </c>
      <c r="U17" s="54">
        <v>100</v>
      </c>
      <c r="V17" s="55">
        <v>-0.012492000008933246</v>
      </c>
      <c r="W17" s="55">
        <v>56.255</v>
      </c>
      <c r="X17" s="55">
        <v>392831.65967232</v>
      </c>
      <c r="Y17" s="55">
        <v>286713.74</v>
      </c>
      <c r="Z17" s="53"/>
      <c r="AA17" s="54">
        <f t="shared" si="1"/>
        <v>72.98641363050062</v>
      </c>
      <c r="AB17" s="55">
        <v>106117.91967232001</v>
      </c>
      <c r="AC17" s="55">
        <v>25.03</v>
      </c>
      <c r="AD17" s="55">
        <v>127171.06656</v>
      </c>
      <c r="AE17" s="55">
        <v>0</v>
      </c>
      <c r="AF17" s="53">
        <v>0</v>
      </c>
      <c r="AG17" s="54">
        <f t="shared" si="0"/>
        <v>0</v>
      </c>
      <c r="AH17" s="55">
        <v>127171.06656</v>
      </c>
      <c r="AI17" s="55">
        <v>233288.97854031995</v>
      </c>
      <c r="AJ17" s="55"/>
      <c r="AK17" s="55">
        <v>111684.90268628787</v>
      </c>
      <c r="AL17" s="55"/>
      <c r="AM17" s="56"/>
    </row>
    <row r="18" spans="1:39" ht="30.75" customHeight="1" thickBot="1">
      <c r="A18" s="49">
        <v>9</v>
      </c>
      <c r="B18" s="50" t="s">
        <v>75</v>
      </c>
      <c r="C18" s="50" t="s">
        <v>31</v>
      </c>
      <c r="D18" s="51" t="s">
        <v>40</v>
      </c>
      <c r="E18" s="52">
        <v>0</v>
      </c>
      <c r="F18" s="53">
        <v>0</v>
      </c>
      <c r="G18" s="53">
        <v>219452.34</v>
      </c>
      <c r="H18" s="53">
        <v>64265.23</v>
      </c>
      <c r="I18" s="52">
        <v>0</v>
      </c>
      <c r="J18" s="52">
        <v>0</v>
      </c>
      <c r="K18" s="53">
        <v>0</v>
      </c>
      <c r="L18" s="53">
        <v>0</v>
      </c>
      <c r="M18" s="55"/>
      <c r="N18" s="55"/>
      <c r="O18" s="55"/>
      <c r="P18" s="53"/>
      <c r="Q18" s="53"/>
      <c r="R18" s="53"/>
      <c r="S18" s="53"/>
      <c r="T18" s="53">
        <v>463081.6855719967</v>
      </c>
      <c r="U18" s="54">
        <v>99.99999994621183</v>
      </c>
      <c r="V18" s="55">
        <v>0.0024320008233189583</v>
      </c>
      <c r="W18" s="55">
        <v>566.277</v>
      </c>
      <c r="X18" s="55">
        <v>3902153.5192242</v>
      </c>
      <c r="Y18" s="55">
        <v>3872549.85</v>
      </c>
      <c r="Z18" s="53"/>
      <c r="AA18" s="54">
        <f t="shared" si="1"/>
        <v>99.24135047280032</v>
      </c>
      <c r="AB18" s="55">
        <v>29999.979224200044</v>
      </c>
      <c r="AC18" s="55">
        <v>361.684</v>
      </c>
      <c r="AD18" s="55">
        <v>1800299.412528</v>
      </c>
      <c r="AE18" s="55">
        <v>1830.87</v>
      </c>
      <c r="AF18" s="53">
        <v>27902.73</v>
      </c>
      <c r="AG18" s="54">
        <f t="shared" si="0"/>
        <v>0.10169808351095733</v>
      </c>
      <c r="AH18" s="55">
        <v>1798468.572528</v>
      </c>
      <c r="AI18" s="55">
        <v>2291550.239756203</v>
      </c>
      <c r="AJ18" s="55"/>
      <c r="AK18" s="55">
        <v>0</v>
      </c>
      <c r="AL18" s="55"/>
      <c r="AM18" s="56"/>
    </row>
    <row r="19" spans="1:39" ht="30" customHeight="1" thickBot="1">
      <c r="A19" s="49">
        <v>10</v>
      </c>
      <c r="B19" s="50" t="s">
        <v>75</v>
      </c>
      <c r="C19" s="50" t="s">
        <v>31</v>
      </c>
      <c r="D19" s="51" t="s">
        <v>32</v>
      </c>
      <c r="E19" s="52">
        <v>4.193</v>
      </c>
      <c r="F19" s="53">
        <v>36056.832</v>
      </c>
      <c r="G19" s="53">
        <v>595263.85</v>
      </c>
      <c r="H19" s="53">
        <v>301263.85</v>
      </c>
      <c r="I19" s="52">
        <v>0.189</v>
      </c>
      <c r="J19" s="52">
        <v>0.788</v>
      </c>
      <c r="K19" s="53">
        <v>0</v>
      </c>
      <c r="L19" s="53">
        <v>0</v>
      </c>
      <c r="M19" s="55"/>
      <c r="N19" s="55"/>
      <c r="O19" s="55"/>
      <c r="P19" s="53"/>
      <c r="Q19" s="53"/>
      <c r="R19" s="53"/>
      <c r="S19" s="53"/>
      <c r="T19" s="53">
        <v>-0.03542399685829878</v>
      </c>
      <c r="U19" s="54">
        <v>99.9999999253329</v>
      </c>
      <c r="V19" s="55">
        <v>0.012416001409292221</v>
      </c>
      <c r="W19" s="55">
        <v>2278.331</v>
      </c>
      <c r="X19" s="55">
        <v>15691596.8436298</v>
      </c>
      <c r="Y19" s="55">
        <v>11595493.23</v>
      </c>
      <c r="Z19" s="53"/>
      <c r="AA19" s="54">
        <f t="shared" si="1"/>
        <v>73.89619645184382</v>
      </c>
      <c r="AB19" s="55">
        <v>4096382.9736297987</v>
      </c>
      <c r="AC19" s="55">
        <v>1265.269</v>
      </c>
      <c r="AD19" s="55">
        <v>6433438.861248</v>
      </c>
      <c r="AE19" s="55">
        <v>1592272.96</v>
      </c>
      <c r="AF19" s="53">
        <v>0</v>
      </c>
      <c r="AG19" s="54">
        <f t="shared" si="0"/>
        <v>24.749950910252696</v>
      </c>
      <c r="AH19" s="55">
        <v>4841165.921247999</v>
      </c>
      <c r="AI19" s="55">
        <v>8937548.871869802</v>
      </c>
      <c r="AJ19" s="55">
        <v>4812539.88289376</v>
      </c>
      <c r="AK19" s="55">
        <v>0</v>
      </c>
      <c r="AL19" s="55"/>
      <c r="AM19" s="56">
        <v>781745.11704</v>
      </c>
    </row>
    <row r="20" spans="1:39" ht="33.75" customHeight="1" thickBot="1">
      <c r="A20" s="49">
        <v>11</v>
      </c>
      <c r="B20" s="50" t="s">
        <v>75</v>
      </c>
      <c r="C20" s="50" t="s">
        <v>31</v>
      </c>
      <c r="D20" s="51" t="s">
        <v>33</v>
      </c>
      <c r="E20" s="52">
        <v>0</v>
      </c>
      <c r="F20" s="53">
        <v>0</v>
      </c>
      <c r="G20" s="53">
        <v>13148354.969999999</v>
      </c>
      <c r="H20" s="53">
        <v>3519371.94</v>
      </c>
      <c r="I20" s="52">
        <v>0</v>
      </c>
      <c r="J20" s="52">
        <v>0</v>
      </c>
      <c r="K20" s="53">
        <v>1181286.61</v>
      </c>
      <c r="L20" s="53">
        <v>0</v>
      </c>
      <c r="M20" s="55"/>
      <c r="N20" s="55"/>
      <c r="O20" s="55"/>
      <c r="P20" s="53"/>
      <c r="Q20" s="53"/>
      <c r="R20" s="53"/>
      <c r="S20" s="53"/>
      <c r="T20" s="53">
        <v>11804670.287072204</v>
      </c>
      <c r="U20" s="54">
        <v>100</v>
      </c>
      <c r="V20" s="55">
        <v>-0.0020919740200042725</v>
      </c>
      <c r="W20" s="55">
        <v>29502.071</v>
      </c>
      <c r="X20" s="55">
        <v>202000097.856598</v>
      </c>
      <c r="Y20" s="55">
        <v>166799789.45</v>
      </c>
      <c r="Z20" s="53"/>
      <c r="AA20" s="54">
        <f t="shared" si="1"/>
        <v>82.5741131909812</v>
      </c>
      <c r="AB20" s="58">
        <v>35200315.886598</v>
      </c>
      <c r="AC20" s="55">
        <v>18081.821</v>
      </c>
      <c r="AD20" s="55">
        <v>91178987.898432</v>
      </c>
      <c r="AE20" s="55">
        <v>17433343.06</v>
      </c>
      <c r="AF20" s="53">
        <v>0</v>
      </c>
      <c r="AG20" s="54">
        <f t="shared" si="0"/>
        <v>19.119912889820306</v>
      </c>
      <c r="AH20" s="58">
        <v>73745644.848432</v>
      </c>
      <c r="AI20" s="55">
        <v>120750631.02001017</v>
      </c>
      <c r="AJ20" s="55">
        <v>98716816.6841378</v>
      </c>
      <c r="AK20" s="55">
        <v>0</v>
      </c>
      <c r="AL20" s="55">
        <v>-240162.06</v>
      </c>
      <c r="AM20" s="56">
        <v>76936222.31232</v>
      </c>
    </row>
    <row r="21" spans="1:39" ht="47.25" customHeight="1" thickBot="1">
      <c r="A21" s="59"/>
      <c r="B21" s="60"/>
      <c r="C21" s="60"/>
      <c r="D21" s="61" t="s">
        <v>76</v>
      </c>
      <c r="E21" s="62"/>
      <c r="F21" s="63"/>
      <c r="G21" s="63"/>
      <c r="H21" s="63"/>
      <c r="I21" s="62"/>
      <c r="J21" s="62"/>
      <c r="K21" s="63"/>
      <c r="L21" s="63"/>
      <c r="M21" s="64"/>
      <c r="N21" s="65"/>
      <c r="O21" s="65"/>
      <c r="P21" s="63"/>
      <c r="Q21" s="63"/>
      <c r="R21" s="63"/>
      <c r="S21" s="63"/>
      <c r="T21" s="63">
        <f>T10+T11+T12+T13+T14+T15+T16+T17+T18+T19+T20</f>
        <v>53670806.03054025</v>
      </c>
      <c r="U21" s="66">
        <f>(U10+U11+U12+U13+U14+U15+U16+U17+U18+U19+U20)/11</f>
        <v>67.57130046496626</v>
      </c>
      <c r="V21" s="67">
        <f>SUM(V11:V20)</f>
        <v>5166022.438384025</v>
      </c>
      <c r="W21" s="67">
        <f>SUM(W11:W20)</f>
        <v>35820.467</v>
      </c>
      <c r="X21" s="67">
        <f>SUM(X11:X20)</f>
        <v>245507640.93333316</v>
      </c>
      <c r="Y21" s="68">
        <f>SUM(Y11:Y20)</f>
        <v>196418250.72</v>
      </c>
      <c r="Z21" s="63"/>
      <c r="AA21" s="69">
        <f>(Y21/X21)*100</f>
        <v>80.00494403077938</v>
      </c>
      <c r="AB21" s="68">
        <f>SUM(AB11:AB20)</f>
        <v>49096068.66333318</v>
      </c>
      <c r="AC21" s="68">
        <f>SUM(AC10:AC20)</f>
        <v>21262.701</v>
      </c>
      <c r="AD21" s="68">
        <f>SUM(AD10:AD20)</f>
        <v>107558497.31659201</v>
      </c>
      <c r="AE21" s="68">
        <f>SUM(AE10:AE20)</f>
        <v>20189147.96</v>
      </c>
      <c r="AF21" s="63"/>
      <c r="AG21" s="54">
        <f t="shared" si="0"/>
        <v>18.770388638448946</v>
      </c>
      <c r="AH21" s="68">
        <f>SUM(AH10:AH20)</f>
        <v>87369349.386592</v>
      </c>
      <c r="AI21" s="68">
        <f>SUM(AI10:AI20)</f>
        <v>194901961.4088494</v>
      </c>
      <c r="AJ21" s="68">
        <f>SUM(AJ10:AJ20)</f>
        <v>120650256.30725652</v>
      </c>
      <c r="AK21" s="68">
        <f>SUM(AK10:AK20)</f>
        <v>18769836.09988271</v>
      </c>
      <c r="AL21" s="67">
        <f>AL11+AL12+AL20</f>
        <v>-550139.3500000001</v>
      </c>
      <c r="AM21" s="70"/>
    </row>
    <row r="22" spans="1:39" ht="33.75" customHeight="1" thickBot="1">
      <c r="A22" s="71"/>
      <c r="B22" s="72"/>
      <c r="C22" s="72"/>
      <c r="D22" s="73"/>
      <c r="E22" s="74"/>
      <c r="F22" s="75"/>
      <c r="G22" s="75"/>
      <c r="H22" s="75"/>
      <c r="I22" s="74"/>
      <c r="J22" s="74"/>
      <c r="K22" s="75"/>
      <c r="L22" s="75"/>
      <c r="M22" s="76"/>
      <c r="N22" s="77"/>
      <c r="O22" s="77"/>
      <c r="P22" s="75"/>
      <c r="Q22" s="75"/>
      <c r="R22" s="75"/>
      <c r="S22" s="75"/>
      <c r="T22" s="75"/>
      <c r="U22" s="78"/>
      <c r="V22" s="79"/>
      <c r="W22" s="80"/>
      <c r="X22" s="80"/>
      <c r="Y22" s="80"/>
      <c r="Z22" s="75"/>
      <c r="AA22" s="81"/>
      <c r="AB22" s="80"/>
      <c r="AC22" s="80"/>
      <c r="AD22" s="80"/>
      <c r="AE22" s="80"/>
      <c r="AF22" s="75"/>
      <c r="AG22" s="81"/>
      <c r="AH22" s="80"/>
      <c r="AI22" s="80"/>
      <c r="AJ22" s="80"/>
      <c r="AK22" s="80"/>
      <c r="AL22" s="55"/>
      <c r="AM22" s="70"/>
    </row>
    <row r="23" spans="1:39" ht="28.5" customHeight="1" thickBot="1">
      <c r="A23" s="49">
        <v>12</v>
      </c>
      <c r="B23" s="50" t="s">
        <v>75</v>
      </c>
      <c r="C23" s="50" t="s">
        <v>31</v>
      </c>
      <c r="D23" s="51" t="s">
        <v>44</v>
      </c>
      <c r="E23" s="52">
        <v>0</v>
      </c>
      <c r="F23" s="53">
        <v>0</v>
      </c>
      <c r="G23" s="53">
        <v>12774232.1</v>
      </c>
      <c r="H23" s="53">
        <v>2449723.58</v>
      </c>
      <c r="I23" s="52">
        <v>0</v>
      </c>
      <c r="J23" s="52">
        <v>0</v>
      </c>
      <c r="K23" s="53">
        <v>1446222.69</v>
      </c>
      <c r="L23" s="53">
        <v>0</v>
      </c>
      <c r="M23" s="55"/>
      <c r="N23" s="55"/>
      <c r="O23" s="55"/>
      <c r="P23" s="53"/>
      <c r="Q23" s="53"/>
      <c r="R23" s="53"/>
      <c r="S23" s="53"/>
      <c r="T23" s="53">
        <v>14924562.56735915</v>
      </c>
      <c r="U23" s="54">
        <v>83</v>
      </c>
      <c r="V23" s="58">
        <v>43102639.75970402</v>
      </c>
      <c r="W23" s="55">
        <v>33878.563</v>
      </c>
      <c r="X23" s="55">
        <v>228966295.542923</v>
      </c>
      <c r="Y23" s="55">
        <v>140955738.45</v>
      </c>
      <c r="Z23" s="53"/>
      <c r="AA23" s="54">
        <f>(Y23/X23)*100</f>
        <v>61.56178494121456</v>
      </c>
      <c r="AB23" s="55">
        <v>88010557.09292302</v>
      </c>
      <c r="AC23" s="55">
        <v>21750.887</v>
      </c>
      <c r="AD23" s="55">
        <v>109027943.215104</v>
      </c>
      <c r="AE23" s="55">
        <v>81081155.44</v>
      </c>
      <c r="AF23" s="53">
        <v>0</v>
      </c>
      <c r="AG23" s="54">
        <f>(AE23/AD23)*100</f>
        <v>74.36731634938111</v>
      </c>
      <c r="AH23" s="55">
        <v>27946787.775104</v>
      </c>
      <c r="AI23" s="55">
        <v>184071085.20509022</v>
      </c>
      <c r="AJ23" s="55">
        <v>569314451.318146</v>
      </c>
      <c r="AK23" s="55">
        <v>0</v>
      </c>
      <c r="AL23" s="55">
        <v>0</v>
      </c>
      <c r="AM23" s="56">
        <v>201785172.1472</v>
      </c>
    </row>
    <row r="24" spans="1:41" s="96" customFormat="1" ht="44.25" customHeight="1" thickBot="1">
      <c r="A24" s="82"/>
      <c r="B24" s="83"/>
      <c r="C24" s="83"/>
      <c r="D24" s="84" t="s">
        <v>77</v>
      </c>
      <c r="E24" s="85"/>
      <c r="F24" s="83"/>
      <c r="G24" s="83"/>
      <c r="H24" s="83"/>
      <c r="I24" s="86" t="e">
        <f>I10+I11+I12+I13+I14+I15+I16+I18+#REF!+I19+I20</f>
        <v>#REF!</v>
      </c>
      <c r="J24" s="86" t="e">
        <f>J10+J11+J12+J13+J14+J15+J16+J18+#REF!+J19+J20</f>
        <v>#REF!</v>
      </c>
      <c r="K24" s="86" t="e">
        <f>K10+K11+K12+K13+K14+K15+K16+K18+#REF!+K19+K20</f>
        <v>#REF!</v>
      </c>
      <c r="L24" s="87" t="e">
        <f>L10+L11+L12+L13+L14+L15+L16+L18+#REF!+L19+L20</f>
        <v>#REF!</v>
      </c>
      <c r="M24" s="88" t="e">
        <f>M10+M11+M12+M13+M14+M15+M16+M18+#REF!+M19+M20</f>
        <v>#REF!</v>
      </c>
      <c r="N24" s="86" t="e">
        <f>N10+N11+N12+N13+N14+N15+N16+N18+#REF!+N19+N20</f>
        <v>#REF!</v>
      </c>
      <c r="O24" s="86" t="e">
        <f>O10+O11+O12+O13+O14+O15+O16+O18+#REF!+O19+O20</f>
        <v>#REF!</v>
      </c>
      <c r="P24" s="86" t="e">
        <f>P10+P11+P12+P13+P14+P15+P16+P18+#REF!+P19+P20</f>
        <v>#REF!</v>
      </c>
      <c r="Q24" s="86" t="e">
        <f>Q10+Q11+Q12+Q13+Q14+Q15+Q16+Q18+#REF!+Q19+Q20</f>
        <v>#REF!</v>
      </c>
      <c r="R24" s="83"/>
      <c r="S24" s="83"/>
      <c r="T24" s="89">
        <f>T21+T23</f>
        <v>68595368.5978994</v>
      </c>
      <c r="U24" s="90">
        <f>(U21+U23)/2</f>
        <v>75.28565023248314</v>
      </c>
      <c r="V24" s="91">
        <f>V21+V23</f>
        <v>48268662.19808805</v>
      </c>
      <c r="W24" s="91">
        <f>W21+W23</f>
        <v>69699.03</v>
      </c>
      <c r="X24" s="91">
        <f>X21+X23</f>
        <v>474473936.47625613</v>
      </c>
      <c r="Y24" s="91">
        <f>Y21+Y23</f>
        <v>337373989.16999996</v>
      </c>
      <c r="Z24" s="86" t="e">
        <f>Z10+Z11+Z12+Z13+Z14+Z15+Z16+Z18+#REF!+Z19+Z20</f>
        <v>#REF!</v>
      </c>
      <c r="AA24" s="92">
        <f>(Y24/X24)*100</f>
        <v>71.10485175973054</v>
      </c>
      <c r="AB24" s="93">
        <f>AB21+AB23</f>
        <v>137106625.7562562</v>
      </c>
      <c r="AC24" s="93">
        <f>AC21+AC23</f>
        <v>43013.588</v>
      </c>
      <c r="AD24" s="93">
        <f>AD21+AD23</f>
        <v>216586440.53169602</v>
      </c>
      <c r="AE24" s="93">
        <f>AE21+AE23</f>
        <v>101270303.4</v>
      </c>
      <c r="AF24" s="86"/>
      <c r="AG24" s="54">
        <f>(AE24/AD24)*100</f>
        <v>46.75745312190019</v>
      </c>
      <c r="AH24" s="93">
        <f>AH21+AH23</f>
        <v>115316137.161696</v>
      </c>
      <c r="AI24" s="93">
        <f>AI21+AI23</f>
        <v>378973046.61393964</v>
      </c>
      <c r="AJ24" s="93">
        <f>AJ21+AJ23</f>
        <v>689964707.6254025</v>
      </c>
      <c r="AK24" s="93">
        <f>AK21+AK23</f>
        <v>18769836.09988271</v>
      </c>
      <c r="AL24" s="94">
        <f>AL21+AL23</f>
        <v>-550139.3500000001</v>
      </c>
      <c r="AM24" s="95">
        <f>SUM(AM10:AM20)</f>
        <v>83999099.02263999</v>
      </c>
      <c r="AO24" s="97"/>
    </row>
  </sheetData>
  <sheetProtection/>
  <mergeCells count="37">
    <mergeCell ref="I5:L5"/>
    <mergeCell ref="AJ5:AJ8"/>
    <mergeCell ref="Y6:Y8"/>
    <mergeCell ref="Z6:Z7"/>
    <mergeCell ref="AA6:AA8"/>
    <mergeCell ref="AB6:AB8"/>
    <mergeCell ref="A5:A8"/>
    <mergeCell ref="B5:B8"/>
    <mergeCell ref="C5:C8"/>
    <mergeCell ref="D5:D8"/>
    <mergeCell ref="E5:H5"/>
    <mergeCell ref="M6:N7"/>
    <mergeCell ref="T5:T8"/>
    <mergeCell ref="U5:V5"/>
    <mergeCell ref="W5:AB5"/>
    <mergeCell ref="AC5:AH5"/>
    <mergeCell ref="AI5:AI8"/>
    <mergeCell ref="W6:X7"/>
    <mergeCell ref="AK5:AK8"/>
    <mergeCell ref="AL5:AL8"/>
    <mergeCell ref="AM5:AM8"/>
    <mergeCell ref="E6:E8"/>
    <mergeCell ref="F6:F8"/>
    <mergeCell ref="G6:H7"/>
    <mergeCell ref="I6:I8"/>
    <mergeCell ref="J6:J8"/>
    <mergeCell ref="K6:L7"/>
    <mergeCell ref="AC6:AD7"/>
    <mergeCell ref="AE6:AE8"/>
    <mergeCell ref="AF6:AF7"/>
    <mergeCell ref="AG6:AG8"/>
    <mergeCell ref="AH6:AH8"/>
    <mergeCell ref="O6:O8"/>
    <mergeCell ref="P6:R7"/>
    <mergeCell ref="S6:S8"/>
    <mergeCell ref="U6:U8"/>
    <mergeCell ref="V6:V8"/>
  </mergeCells>
  <printOptions/>
  <pageMargins left="0" right="0" top="1.46" bottom="0.7480314960629921" header="0.31496062992125984" footer="0.31496062992125984"/>
  <pageSetup fitToHeight="0" fitToWidth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NJSK Naftogaz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2020-10-07T05:41:46Z</cp:lastPrinted>
  <dcterms:created xsi:type="dcterms:W3CDTF">2011-12-05T14:49:45Z</dcterms:created>
  <dcterms:modified xsi:type="dcterms:W3CDTF">2020-10-08T06:03:48Z</dcterms:modified>
  <cp:category/>
  <cp:version/>
  <cp:contentType/>
  <cp:contentStatus/>
</cp:coreProperties>
</file>