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<sst xmlns="http://schemas.openxmlformats.org/spreadsheetml/2006/main" count="59" uniqueCount="27">
  <si>
    <t>ОЩАДБАНК</t>
  </si>
  <si>
    <t>УКРГАЗБАНК</t>
  </si>
  <si>
    <t>ПРИВАТБАНК</t>
  </si>
  <si>
    <t>Укрексімбанк</t>
  </si>
  <si>
    <t>Видані кредити фізособам ("негазові" котли)</t>
  </si>
  <si>
    <t>Видані кредити фізособам (енергоефективне обладнання та матеріали)*</t>
  </si>
  <si>
    <t>Видані кредити ОСББ</t>
  </si>
  <si>
    <t>Видані кредити фізособам (енергоефективне обладнання та матеріали)</t>
  </si>
  <si>
    <t>Кількість кредитів</t>
  </si>
  <si>
    <t>Сума, грн.</t>
  </si>
  <si>
    <t>Кількість заявок</t>
  </si>
  <si>
    <t xml:space="preserve">Херсонська  </t>
  </si>
  <si>
    <t>ВСЬОГО ВИДАНО КРЕДИТІВ ФІЗ. ОСОБАМ</t>
  </si>
  <si>
    <t>від 14.08 до СЬОГОДНІ</t>
  </si>
  <si>
    <t>від 21.08 до 28.08</t>
  </si>
  <si>
    <t>від 14.08 до 21.08</t>
  </si>
  <si>
    <t>від 07.08 до 14.08</t>
  </si>
  <si>
    <t>від 01.08 до 07.08</t>
  </si>
  <si>
    <t>від 28.08 до сьогодні</t>
  </si>
  <si>
    <t>від 07.08 до сьогодні</t>
  </si>
  <si>
    <t>ВСЬОГО ВИДАНО КРЕДИТІВ ОСББ</t>
  </si>
  <si>
    <t>на суму:</t>
  </si>
  <si>
    <t>НА СУМУ:</t>
  </si>
  <si>
    <t>ВСЬОГО ВИДАНО КРЕДИТІВ:</t>
  </si>
  <si>
    <t>ВСЬОГО за період дії програми (з 2014 року) ВИДАНО КРЕДИТІВ</t>
  </si>
  <si>
    <t>Моніторинг видачі "теплих кредитів" у розрізі банківських установ в рамках реалізації  Державної цільової економічної програми енегоефективності (наростаючим підсумком з початку дії програми (з 2014 по 2019 рік)) по Херсонській області</t>
  </si>
  <si>
    <t>Додаток 2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</si>
</sst>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р_._-;\-* #,##0.00_р_._-;_-* &quot;-&quot;??_р_._-;_-@_-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-* #,##0\ _г_р_н_._-;\-* #,##0\ _г_р_н_._-;_-* &quot;-&quot;??\ _г_р_н_._-;_-@_-"/>
    <numFmt numFmtId="178" formatCode="#,##0_ ;\-#,##0\ "/>
    <numFmt numFmtId="179" formatCode="0.000"/>
    <numFmt numFmtId="180" formatCode="_-* #,##0.00\ [$€]_-;\-* #,##0.00\ [$€]_-;_-* &quot;-&quot;??\ [$€]_-;_-@_-"/>
    <numFmt numFmtId="181" formatCode="_-* #,##0.0;\-\ #,##0.0;_-* &quot;-&quot;_р_._-;_-@_-"/>
    <numFmt numFmtId="182" formatCode="_-* #,##0.00_г_р_н_._-;\-* #,##0.00_г_р_н_._-;_-* &quot;-&quot;??_г_р_н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 Cyr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7" borderId="0" applyNumberFormat="0" applyBorder="0" applyAlignment="0" applyProtection="0"/>
    <xf numFmtId="0" fontId="38" fillId="27" borderId="0" applyNumberFormat="0" applyBorder="0" applyAlignment="0" applyProtection="0"/>
    <xf numFmtId="0" fontId="2" fillId="19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180" fontId="3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6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181" fontId="3" fillId="0" borderId="10" applyBorder="0">
      <alignment vertical="center" shrinkToFit="1"/>
      <protection locked="0"/>
    </xf>
    <xf numFmtId="181" fontId="3" fillId="7" borderId="10" applyBorder="0">
      <alignment vertical="center" shrinkToFit="1"/>
      <protection/>
    </xf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6" fillId="0" borderId="0" xfId="78" applyFont="1" applyFill="1" applyAlignment="1">
      <alignment vertical="center"/>
      <protection/>
    </xf>
    <xf numFmtId="0" fontId="27" fillId="0" borderId="0" xfId="78" applyFont="1" applyFill="1" applyAlignment="1">
      <alignment vertical="center"/>
      <protection/>
    </xf>
    <xf numFmtId="0" fontId="31" fillId="0" borderId="0" xfId="78" applyFont="1" applyFill="1" applyAlignment="1">
      <alignment vertical="center"/>
      <protection/>
    </xf>
    <xf numFmtId="0" fontId="26" fillId="0" borderId="11" xfId="78" applyFont="1" applyFill="1" applyBorder="1" applyAlignment="1">
      <alignment horizontal="center" vertical="center"/>
      <protection/>
    </xf>
    <xf numFmtId="0" fontId="28" fillId="0" borderId="12" xfId="78" applyFont="1" applyFill="1" applyBorder="1" applyAlignment="1">
      <alignment horizontal="left" vertical="center"/>
      <protection/>
    </xf>
    <xf numFmtId="3" fontId="26" fillId="0" borderId="13" xfId="91" applyNumberFormat="1" applyFont="1" applyFill="1" applyBorder="1" applyAlignment="1">
      <alignment horizontal="right" vertical="center"/>
    </xf>
    <xf numFmtId="4" fontId="26" fillId="0" borderId="14" xfId="91" applyNumberFormat="1" applyFont="1" applyFill="1" applyBorder="1" applyAlignment="1">
      <alignment horizontal="right" vertical="center"/>
    </xf>
    <xf numFmtId="3" fontId="26" fillId="0" borderId="14" xfId="91" applyNumberFormat="1" applyFont="1" applyFill="1" applyBorder="1" applyAlignment="1">
      <alignment horizontal="right" vertical="center"/>
    </xf>
    <xf numFmtId="4" fontId="26" fillId="0" borderId="15" xfId="91" applyNumberFormat="1" applyFont="1" applyFill="1" applyBorder="1" applyAlignment="1">
      <alignment horizontal="right" vertical="center"/>
    </xf>
    <xf numFmtId="3" fontId="26" fillId="0" borderId="13" xfId="77" applyNumberFormat="1" applyFont="1" applyFill="1" applyBorder="1" applyAlignment="1">
      <alignment horizontal="right" vertical="center"/>
      <protection/>
    </xf>
    <xf numFmtId="4" fontId="26" fillId="0" borderId="16" xfId="77" applyNumberFormat="1" applyFont="1" applyFill="1" applyBorder="1" applyAlignment="1">
      <alignment horizontal="right" vertical="center"/>
      <protection/>
    </xf>
    <xf numFmtId="3" fontId="26" fillId="0" borderId="17" xfId="91" applyNumberFormat="1" applyFont="1" applyFill="1" applyBorder="1" applyAlignment="1">
      <alignment horizontal="right" vertical="center"/>
    </xf>
    <xf numFmtId="3" fontId="26" fillId="0" borderId="13" xfId="91" applyNumberFormat="1" applyFont="1" applyFill="1" applyBorder="1" applyAlignment="1">
      <alignment horizontal="right"/>
    </xf>
    <xf numFmtId="4" fontId="26" fillId="0" borderId="16" xfId="91" applyNumberFormat="1" applyFont="1" applyFill="1" applyBorder="1" applyAlignment="1">
      <alignment horizontal="right"/>
    </xf>
    <xf numFmtId="4" fontId="26" fillId="0" borderId="16" xfId="91" applyNumberFormat="1" applyFont="1" applyFill="1" applyBorder="1" applyAlignment="1">
      <alignment horizontal="right" vertical="center"/>
    </xf>
    <xf numFmtId="1" fontId="26" fillId="0" borderId="17" xfId="94" applyNumberFormat="1" applyFont="1" applyFill="1" applyBorder="1" applyAlignment="1">
      <alignment horizontal="right" vertical="center"/>
    </xf>
    <xf numFmtId="4" fontId="26" fillId="0" borderId="16" xfId="94" applyNumberFormat="1" applyFont="1" applyFill="1" applyBorder="1" applyAlignment="1">
      <alignment horizontal="right" vertical="center"/>
    </xf>
    <xf numFmtId="2" fontId="26" fillId="0" borderId="16" xfId="94" applyNumberFormat="1" applyFont="1" applyFill="1" applyBorder="1" applyAlignment="1">
      <alignment horizontal="right" vertical="center"/>
    </xf>
    <xf numFmtId="0" fontId="26" fillId="0" borderId="0" xfId="78" applyFont="1" applyFill="1" applyAlignment="1">
      <alignment horizontal="left" vertical="center" readingOrder="1"/>
      <protection/>
    </xf>
    <xf numFmtId="0" fontId="26" fillId="0" borderId="0" xfId="78" applyFont="1" applyFill="1" applyBorder="1" applyAlignment="1">
      <alignment vertical="center" wrapText="1" readingOrder="1"/>
      <protection/>
    </xf>
    <xf numFmtId="177" fontId="26" fillId="0" borderId="0" xfId="78" applyNumberFormat="1" applyFont="1" applyFill="1" applyAlignment="1">
      <alignment vertical="center"/>
      <protection/>
    </xf>
    <xf numFmtId="0" fontId="32" fillId="0" borderId="0" xfId="78" applyFont="1" applyFill="1" applyAlignment="1">
      <alignment vertical="center" wrapText="1" readingOrder="1"/>
      <protection/>
    </xf>
    <xf numFmtId="177" fontId="31" fillId="0" borderId="0" xfId="78" applyNumberFormat="1" applyFont="1" applyFill="1" applyAlignment="1">
      <alignment vertical="center"/>
      <protection/>
    </xf>
    <xf numFmtId="0" fontId="33" fillId="0" borderId="0" xfId="78" applyFont="1" applyFill="1" applyAlignment="1">
      <alignment vertical="center"/>
      <protection/>
    </xf>
    <xf numFmtId="3" fontId="33" fillId="0" borderId="0" xfId="78" applyNumberFormat="1" applyFont="1" applyFill="1" applyAlignment="1">
      <alignment vertical="center"/>
      <protection/>
    </xf>
    <xf numFmtId="178" fontId="31" fillId="0" borderId="0" xfId="78" applyNumberFormat="1" applyFont="1" applyFill="1" applyAlignment="1">
      <alignment vertical="center"/>
      <protection/>
    </xf>
    <xf numFmtId="3" fontId="31" fillId="0" borderId="0" xfId="78" applyNumberFormat="1" applyFont="1" applyFill="1" applyAlignment="1">
      <alignment vertical="center"/>
      <protection/>
    </xf>
    <xf numFmtId="3" fontId="27" fillId="0" borderId="0" xfId="78" applyNumberFormat="1" applyFont="1" applyFill="1" applyAlignment="1">
      <alignment vertical="center"/>
      <protection/>
    </xf>
    <xf numFmtId="3" fontId="26" fillId="0" borderId="0" xfId="78" applyNumberFormat="1" applyFont="1" applyFill="1" applyAlignment="1">
      <alignment vertical="center"/>
      <protection/>
    </xf>
    <xf numFmtId="171" fontId="34" fillId="0" borderId="0" xfId="94" applyFont="1" applyFill="1" applyAlignment="1">
      <alignment vertical="center"/>
    </xf>
    <xf numFmtId="171" fontId="34" fillId="0" borderId="0" xfId="94" applyFont="1" applyFill="1" applyBorder="1" applyAlignment="1">
      <alignment horizontal="right"/>
    </xf>
    <xf numFmtId="172" fontId="34" fillId="0" borderId="0" xfId="78" applyNumberFormat="1" applyFont="1" applyFill="1" applyAlignment="1">
      <alignment vertical="center"/>
      <protection/>
    </xf>
    <xf numFmtId="0" fontId="34" fillId="0" borderId="0" xfId="78" applyFont="1" applyFill="1" applyAlignment="1">
      <alignment vertical="center"/>
      <protection/>
    </xf>
    <xf numFmtId="179" fontId="26" fillId="0" borderId="0" xfId="78" applyNumberFormat="1" applyFont="1" applyFill="1" applyAlignment="1">
      <alignment vertical="center"/>
      <protection/>
    </xf>
    <xf numFmtId="9" fontId="26" fillId="0" borderId="0" xfId="83" applyFont="1" applyFill="1" applyAlignment="1">
      <alignment vertical="center"/>
    </xf>
    <xf numFmtId="4" fontId="26" fillId="0" borderId="0" xfId="78" applyNumberFormat="1" applyFont="1" applyFill="1" applyAlignment="1">
      <alignment vertical="center"/>
      <protection/>
    </xf>
    <xf numFmtId="0" fontId="35" fillId="0" borderId="0" xfId="78" applyFont="1" applyFill="1" applyAlignment="1">
      <alignment vertical="center" wrapText="1"/>
      <protection/>
    </xf>
    <xf numFmtId="0" fontId="29" fillId="0" borderId="12" xfId="78" applyFont="1" applyFill="1" applyBorder="1" applyAlignment="1">
      <alignment horizontal="center" vertical="center" wrapText="1"/>
      <protection/>
    </xf>
    <xf numFmtId="0" fontId="29" fillId="0" borderId="17" xfId="78" applyFont="1" applyFill="1" applyBorder="1" applyAlignment="1">
      <alignment horizontal="center" vertical="center" wrapText="1"/>
      <protection/>
    </xf>
    <xf numFmtId="0" fontId="29" fillId="0" borderId="18" xfId="78" applyFont="1" applyFill="1" applyBorder="1" applyAlignment="1">
      <alignment horizontal="center" vertical="center" wrapText="1"/>
      <protection/>
    </xf>
    <xf numFmtId="0" fontId="29" fillId="0" borderId="19" xfId="78" applyFont="1" applyFill="1" applyBorder="1" applyAlignment="1">
      <alignment horizontal="center" vertical="center" wrapText="1"/>
      <protection/>
    </xf>
    <xf numFmtId="0" fontId="29" fillId="0" borderId="20" xfId="78" applyFont="1" applyFill="1" applyBorder="1" applyAlignment="1">
      <alignment horizontal="center" vertical="center" wrapText="1"/>
      <protection/>
    </xf>
    <xf numFmtId="0" fontId="29" fillId="0" borderId="21" xfId="78" applyFont="1" applyFill="1" applyBorder="1" applyAlignment="1">
      <alignment horizontal="center" vertical="center" wrapText="1"/>
      <protection/>
    </xf>
    <xf numFmtId="0" fontId="29" fillId="0" borderId="22" xfId="78" applyFont="1" applyFill="1" applyBorder="1" applyAlignment="1">
      <alignment horizontal="center" vertical="center" wrapText="1"/>
      <protection/>
    </xf>
    <xf numFmtId="0" fontId="29" fillId="0" borderId="23" xfId="78" applyFont="1" applyFill="1" applyBorder="1" applyAlignment="1">
      <alignment horizontal="center" vertical="center" wrapText="1"/>
      <protection/>
    </xf>
    <xf numFmtId="0" fontId="29" fillId="0" borderId="24" xfId="78" applyFont="1" applyFill="1" applyBorder="1" applyAlignment="1">
      <alignment horizontal="center" vertical="center" wrapText="1"/>
      <protection/>
    </xf>
    <xf numFmtId="0" fontId="29" fillId="0" borderId="25" xfId="78" applyFont="1" applyFill="1" applyBorder="1" applyAlignment="1">
      <alignment horizontal="center" vertical="center" wrapText="1"/>
      <protection/>
    </xf>
    <xf numFmtId="0" fontId="26" fillId="0" borderId="25" xfId="78" applyFont="1" applyFill="1" applyBorder="1" applyAlignment="1">
      <alignment horizontal="center" vertical="center" wrapText="1"/>
      <protection/>
    </xf>
    <xf numFmtId="0" fontId="26" fillId="0" borderId="24" xfId="78" applyFont="1" applyFill="1" applyBorder="1" applyAlignment="1">
      <alignment horizontal="center" vertical="center" wrapText="1"/>
      <protection/>
    </xf>
    <xf numFmtId="0" fontId="29" fillId="0" borderId="26" xfId="78" applyFont="1" applyFill="1" applyBorder="1" applyAlignment="1">
      <alignment horizontal="center" vertical="center" wrapText="1"/>
      <protection/>
    </xf>
    <xf numFmtId="0" fontId="29" fillId="0" borderId="10" xfId="78" applyFont="1" applyFill="1" applyBorder="1" applyAlignment="1">
      <alignment horizontal="center" vertical="center" wrapText="1"/>
      <protection/>
    </xf>
    <xf numFmtId="0" fontId="29" fillId="0" borderId="27" xfId="78" applyFont="1" applyFill="1" applyBorder="1" applyAlignment="1">
      <alignment horizontal="center" vertical="center" wrapText="1"/>
      <protection/>
    </xf>
    <xf numFmtId="0" fontId="26" fillId="0" borderId="10" xfId="78" applyFont="1" applyFill="1" applyBorder="1" applyAlignment="1">
      <alignment horizontal="center" vertical="center" wrapText="1"/>
      <protection/>
    </xf>
    <xf numFmtId="0" fontId="29" fillId="0" borderId="28" xfId="78" applyFont="1" applyFill="1" applyBorder="1" applyAlignment="1">
      <alignment horizontal="center" vertical="center" wrapText="1"/>
      <protection/>
    </xf>
    <xf numFmtId="0" fontId="29" fillId="0" borderId="29" xfId="78" applyFont="1" applyFill="1" applyBorder="1" applyAlignment="1">
      <alignment horizontal="center" vertical="center" wrapText="1"/>
      <protection/>
    </xf>
    <xf numFmtId="0" fontId="29" fillId="0" borderId="30" xfId="78" applyFont="1" applyFill="1" applyBorder="1" applyAlignment="1">
      <alignment horizontal="center" vertical="center" wrapText="1"/>
      <protection/>
    </xf>
    <xf numFmtId="0" fontId="29" fillId="0" borderId="31" xfId="78" applyFont="1" applyFill="1" applyBorder="1" applyAlignment="1">
      <alignment horizontal="center" vertical="center" wrapText="1"/>
      <protection/>
    </xf>
    <xf numFmtId="0" fontId="26" fillId="0" borderId="32" xfId="78" applyFont="1" applyFill="1" applyBorder="1" applyAlignment="1">
      <alignment horizontal="center" vertical="center" wrapText="1"/>
      <protection/>
    </xf>
    <xf numFmtId="178" fontId="33" fillId="0" borderId="24" xfId="94" applyNumberFormat="1" applyFont="1" applyFill="1" applyBorder="1" applyAlignment="1">
      <alignment horizontal="right" vertical="center"/>
    </xf>
    <xf numFmtId="178" fontId="33" fillId="0" borderId="10" xfId="94" applyNumberFormat="1" applyFont="1" applyFill="1" applyBorder="1" applyAlignment="1">
      <alignment horizontal="right" vertical="center"/>
    </xf>
    <xf numFmtId="0" fontId="30" fillId="0" borderId="33" xfId="78" applyFont="1" applyFill="1" applyBorder="1" applyAlignment="1">
      <alignment horizontal="center" vertical="center"/>
      <protection/>
    </xf>
    <xf numFmtId="0" fontId="30" fillId="0" borderId="34" xfId="78" applyFont="1" applyFill="1" applyBorder="1" applyAlignment="1">
      <alignment horizontal="center" vertical="center"/>
      <protection/>
    </xf>
    <xf numFmtId="0" fontId="29" fillId="0" borderId="35" xfId="78" applyFont="1" applyFill="1" applyBorder="1" applyAlignment="1">
      <alignment horizontal="center" vertical="center" wrapText="1"/>
      <protection/>
    </xf>
    <xf numFmtId="0" fontId="29" fillId="0" borderId="36" xfId="78" applyFont="1" applyFill="1" applyBorder="1" applyAlignment="1">
      <alignment horizontal="center" vertical="center" wrapText="1"/>
      <protection/>
    </xf>
    <xf numFmtId="0" fontId="30" fillId="0" borderId="37" xfId="78" applyFont="1" applyFill="1" applyBorder="1" applyAlignment="1">
      <alignment horizontal="center" vertical="center"/>
      <protection/>
    </xf>
    <xf numFmtId="0" fontId="29" fillId="0" borderId="38" xfId="78" applyFont="1" applyFill="1" applyBorder="1" applyAlignment="1">
      <alignment horizontal="center" vertical="center" wrapText="1"/>
      <protection/>
    </xf>
    <xf numFmtId="0" fontId="29" fillId="0" borderId="39" xfId="78" applyFont="1" applyFill="1" applyBorder="1" applyAlignment="1">
      <alignment horizontal="center" vertical="center" wrapText="1"/>
      <protection/>
    </xf>
    <xf numFmtId="0" fontId="29" fillId="0" borderId="40" xfId="78" applyFont="1" applyFill="1" applyBorder="1" applyAlignment="1">
      <alignment horizontal="center" vertical="center" wrapText="1"/>
      <protection/>
    </xf>
    <xf numFmtId="0" fontId="29" fillId="0" borderId="41" xfId="78" applyFont="1" applyFill="1" applyBorder="1" applyAlignment="1">
      <alignment horizontal="center" vertical="center" wrapText="1"/>
      <protection/>
    </xf>
    <xf numFmtId="0" fontId="29" fillId="0" borderId="42" xfId="78" applyFont="1" applyFill="1" applyBorder="1" applyAlignment="1">
      <alignment horizontal="center" vertical="center" wrapText="1"/>
      <protection/>
    </xf>
    <xf numFmtId="0" fontId="29" fillId="0" borderId="43" xfId="78" applyFont="1" applyFill="1" applyBorder="1" applyAlignment="1">
      <alignment horizontal="center" vertical="center" wrapText="1"/>
      <protection/>
    </xf>
    <xf numFmtId="178" fontId="33" fillId="0" borderId="32" xfId="94" applyNumberFormat="1" applyFont="1" applyFill="1" applyBorder="1" applyAlignment="1">
      <alignment horizontal="right" vertical="center"/>
    </xf>
    <xf numFmtId="0" fontId="26" fillId="0" borderId="36" xfId="78" applyFont="1" applyFill="1" applyBorder="1" applyAlignment="1">
      <alignment horizontal="center" vertical="center" wrapText="1"/>
      <protection/>
    </xf>
    <xf numFmtId="3" fontId="31" fillId="0" borderId="26" xfId="78" applyNumberFormat="1" applyFont="1" applyFill="1" applyBorder="1" applyAlignment="1">
      <alignment horizontal="center" vertical="center"/>
      <protection/>
    </xf>
    <xf numFmtId="0" fontId="31" fillId="0" borderId="23" xfId="78" applyFont="1" applyFill="1" applyBorder="1" applyAlignment="1">
      <alignment horizontal="center" vertical="center"/>
      <protection/>
    </xf>
    <xf numFmtId="4" fontId="31" fillId="0" borderId="10" xfId="78" applyNumberFormat="1" applyFont="1" applyFill="1" applyBorder="1" applyAlignment="1">
      <alignment horizontal="center" vertical="center"/>
      <protection/>
    </xf>
    <xf numFmtId="0" fontId="31" fillId="0" borderId="25" xfId="78" applyFont="1" applyFill="1" applyBorder="1" applyAlignment="1">
      <alignment horizontal="center" vertical="center"/>
      <protection/>
    </xf>
    <xf numFmtId="178" fontId="33" fillId="0" borderId="22" xfId="94" applyNumberFormat="1" applyFont="1" applyFill="1" applyBorder="1" applyAlignment="1">
      <alignment horizontal="right" vertical="center"/>
    </xf>
    <xf numFmtId="178" fontId="33" fillId="0" borderId="26" xfId="94" applyNumberFormat="1" applyFont="1" applyFill="1" applyBorder="1" applyAlignment="1">
      <alignment horizontal="right" vertical="center"/>
    </xf>
    <xf numFmtId="0" fontId="31" fillId="0" borderId="32" xfId="78" applyFont="1" applyFill="1" applyBorder="1" applyAlignment="1">
      <alignment horizontal="center" vertical="center"/>
      <protection/>
    </xf>
    <xf numFmtId="178" fontId="33" fillId="0" borderId="44" xfId="94" applyNumberFormat="1" applyFont="1" applyFill="1" applyBorder="1" applyAlignment="1">
      <alignment horizontal="right" vertical="center"/>
    </xf>
    <xf numFmtId="178" fontId="33" fillId="0" borderId="45" xfId="94" applyNumberFormat="1" applyFont="1" applyFill="1" applyBorder="1" applyAlignment="1">
      <alignment horizontal="right" vertical="center"/>
    </xf>
    <xf numFmtId="3" fontId="30" fillId="0" borderId="26" xfId="78" applyNumberFormat="1" applyFont="1" applyFill="1" applyBorder="1" applyAlignment="1">
      <alignment horizontal="center" vertical="center"/>
      <protection/>
    </xf>
    <xf numFmtId="3" fontId="30" fillId="0" borderId="23" xfId="78" applyNumberFormat="1" applyFont="1" applyFill="1" applyBorder="1" applyAlignment="1">
      <alignment horizontal="center" vertical="center"/>
      <protection/>
    </xf>
    <xf numFmtId="3" fontId="30" fillId="0" borderId="44" xfId="78" applyNumberFormat="1" applyFont="1" applyFill="1" applyBorder="1" applyAlignment="1">
      <alignment horizontal="center" vertical="center"/>
      <protection/>
    </xf>
    <xf numFmtId="3" fontId="30" fillId="0" borderId="46" xfId="78" applyNumberFormat="1" applyFont="1" applyFill="1" applyBorder="1" applyAlignment="1">
      <alignment horizontal="center" vertical="center"/>
      <protection/>
    </xf>
    <xf numFmtId="178" fontId="33" fillId="0" borderId="47" xfId="94" applyNumberFormat="1" applyFont="1" applyFill="1" applyBorder="1" applyAlignment="1">
      <alignment horizontal="right" vertical="center"/>
    </xf>
    <xf numFmtId="178" fontId="30" fillId="0" borderId="0" xfId="94" applyNumberFormat="1" applyFont="1" applyFill="1" applyBorder="1" applyAlignment="1">
      <alignment horizontal="right" vertical="center"/>
    </xf>
    <xf numFmtId="0" fontId="33" fillId="0" borderId="22" xfId="78" applyFont="1" applyFill="1" applyBorder="1" applyAlignment="1">
      <alignment horizontal="left" vertical="center" wrapText="1"/>
      <protection/>
    </xf>
    <xf numFmtId="0" fontId="33" fillId="0" borderId="26" xfId="78" applyFont="1" applyFill="1" applyBorder="1" applyAlignment="1">
      <alignment horizontal="left" vertical="center" wrapText="1"/>
      <protection/>
    </xf>
    <xf numFmtId="178" fontId="30" fillId="0" borderId="26" xfId="94" applyNumberFormat="1" applyFont="1" applyFill="1" applyBorder="1" applyAlignment="1">
      <alignment horizontal="right" vertical="center"/>
    </xf>
    <xf numFmtId="178" fontId="30" fillId="0" borderId="23" xfId="94" applyNumberFormat="1" applyFont="1" applyFill="1" applyBorder="1" applyAlignment="1">
      <alignment horizontal="right" vertical="center"/>
    </xf>
    <xf numFmtId="0" fontId="27" fillId="0" borderId="0" xfId="78" applyFont="1" applyFill="1" applyBorder="1" applyAlignment="1">
      <alignment horizontal="center" vertical="center"/>
      <protection/>
    </xf>
    <xf numFmtId="0" fontId="31" fillId="0" borderId="48" xfId="78" applyFont="1" applyFill="1" applyBorder="1" applyAlignment="1">
      <alignment horizontal="center" vertical="center"/>
      <protection/>
    </xf>
    <xf numFmtId="178" fontId="33" fillId="0" borderId="25" xfId="94" applyNumberFormat="1" applyFont="1" applyFill="1" applyBorder="1" applyAlignment="1">
      <alignment horizontal="right" vertical="center"/>
    </xf>
    <xf numFmtId="178" fontId="33" fillId="0" borderId="46" xfId="94" applyNumberFormat="1" applyFont="1" applyFill="1" applyBorder="1" applyAlignment="1">
      <alignment horizontal="right" vertical="center"/>
    </xf>
    <xf numFmtId="0" fontId="36" fillId="0" borderId="0" xfId="78" applyFont="1" applyFill="1" applyAlignment="1">
      <alignment vertical="center"/>
      <protection/>
    </xf>
    <xf numFmtId="0" fontId="30" fillId="0" borderId="47" xfId="78" applyFont="1" applyFill="1" applyBorder="1" applyAlignment="1">
      <alignment horizontal="left" vertical="center" wrapText="1"/>
      <protection/>
    </xf>
    <xf numFmtId="0" fontId="30" fillId="0" borderId="44" xfId="78" applyFont="1" applyFill="1" applyBorder="1" applyAlignment="1">
      <alignment horizontal="left" vertical="center" wrapText="1"/>
      <protection/>
    </xf>
    <xf numFmtId="0" fontId="30" fillId="0" borderId="45" xfId="78" applyFont="1" applyFill="1" applyBorder="1" applyAlignment="1">
      <alignment horizontal="left" vertical="center" wrapText="1"/>
      <protection/>
    </xf>
    <xf numFmtId="178" fontId="30" fillId="0" borderId="49" xfId="94" applyNumberFormat="1" applyFont="1" applyFill="1" applyBorder="1" applyAlignment="1">
      <alignment horizontal="right" vertical="center"/>
    </xf>
    <xf numFmtId="178" fontId="30" fillId="0" borderId="50" xfId="94" applyNumberFormat="1" applyFont="1" applyFill="1" applyBorder="1" applyAlignment="1">
      <alignment horizontal="right" vertical="center"/>
    </xf>
    <xf numFmtId="178" fontId="30" fillId="0" borderId="51" xfId="94" applyNumberFormat="1" applyFont="1" applyFill="1" applyBorder="1" applyAlignment="1">
      <alignment horizontal="right" vertical="center"/>
    </xf>
    <xf numFmtId="0" fontId="28" fillId="0" borderId="0" xfId="78" applyFont="1" applyFill="1" applyBorder="1" applyAlignment="1">
      <alignment horizontal="center" vertical="center" wrapText="1"/>
      <protection/>
    </xf>
    <xf numFmtId="0" fontId="28" fillId="0" borderId="52" xfId="78" applyFont="1" applyFill="1" applyBorder="1" applyAlignment="1">
      <alignment horizontal="center" vertical="center" wrapText="1"/>
      <protection/>
    </xf>
    <xf numFmtId="178" fontId="30" fillId="0" borderId="44" xfId="94" applyNumberFormat="1" applyFont="1" applyFill="1" applyBorder="1" applyAlignment="1">
      <alignment horizontal="right" vertical="center"/>
    </xf>
    <xf numFmtId="178" fontId="30" fillId="0" borderId="46" xfId="94" applyNumberFormat="1" applyFont="1" applyFill="1" applyBorder="1" applyAlignment="1">
      <alignment horizontal="right" vertical="center"/>
    </xf>
    <xf numFmtId="0" fontId="30" fillId="0" borderId="53" xfId="78" applyFont="1" applyFill="1" applyBorder="1" applyAlignment="1">
      <alignment horizontal="left" vertical="center" wrapText="1"/>
      <protection/>
    </xf>
    <xf numFmtId="0" fontId="30" fillId="0" borderId="54" xfId="78" applyFont="1" applyFill="1" applyBorder="1" applyAlignment="1">
      <alignment horizontal="left" vertical="center" wrapText="1"/>
      <protection/>
    </xf>
    <xf numFmtId="0" fontId="30" fillId="0" borderId="55" xfId="78" applyFont="1" applyFill="1" applyBorder="1" applyAlignment="1">
      <alignment horizontal="left" vertical="center" wrapText="1"/>
      <protection/>
    </xf>
    <xf numFmtId="0" fontId="30" fillId="0" borderId="56" xfId="78" applyFont="1" applyFill="1" applyBorder="1" applyAlignment="1">
      <alignment horizontal="left" vertical="center" wrapText="1"/>
      <protection/>
    </xf>
    <xf numFmtId="0" fontId="30" fillId="0" borderId="57" xfId="78" applyFont="1" applyFill="1" applyBorder="1" applyAlignment="1">
      <alignment horizontal="left" vertical="center" wrapText="1"/>
      <protection/>
    </xf>
  </cellXfs>
  <cellStyles count="8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uro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Звичайний_1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 3" xfId="76"/>
    <cellStyle name="Обычный 3" xfId="77"/>
    <cellStyle name="Обычный_Копия Інформація по банках_Запит від 11.12.2017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СуммаБ" xfId="86"/>
    <cellStyle name="СуммаЗ" xfId="87"/>
    <cellStyle name="Текст предупреждения" xfId="88"/>
    <cellStyle name="Comma" xfId="89"/>
    <cellStyle name="Comma [0]" xfId="90"/>
    <cellStyle name="Финансовый 2" xfId="91"/>
    <cellStyle name="Финансовый 2 2" xfId="92"/>
    <cellStyle name="Финансовый 3" xfId="93"/>
    <cellStyle name="Финансовый_Копия Інформація по банках_Запит від 11.12.2017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90;&#1083;&#1080;\&#1110;&#1085;&#1092;&#1072;%20&#1074;&#1110;&#1076;%20&#1073;&#1072;&#1085;&#1082;&#1110;&#1074;\&#1047;&#1072;&#1087;&#1080;&#1090;%20&#1074;&#1110;&#1076;%2014.08.2017\&#1030;&#1085;&#1092;&#1086;&#1088;&#1084;&#1072;&#1094;&#1110;&#1103;%20&#1087;&#1086;%20&#1073;&#1072;&#1085;&#1082;&#1072;&#1093;_&#1047;&#1072;&#1087;&#1080;&#1090;%20&#1074;&#1110;&#1076;%2014.08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90;&#1083;&#1080;\&#1110;&#1085;&#1092;&#1072;%20&#1074;&#1110;&#1076;%20&#1073;&#1072;&#1085;&#1082;&#1110;&#1074;\&#1047;&#1072;&#1087;&#1080;&#1090;%20&#1074;&#1110;&#1076;%2021.08.2017\&#1030;&#1085;&#1092;&#1086;&#1088;&#1084;&#1072;&#1094;&#1110;&#1103;%20&#1087;&#1086;%20&#1073;&#1072;&#1085;&#1082;&#1072;&#1093;_&#1047;&#1072;&#1087;&#1080;&#1090;%20&#1074;&#1110;&#1076;%2021.08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90;&#1083;&#1080;\&#1110;&#1085;&#1092;&#1072;%20&#1074;&#1110;&#1076;%20&#1073;&#1072;&#1085;&#1082;&#1110;&#1074;\&#1047;&#1072;&#1087;&#1080;&#1090;%20&#1074;&#1110;&#1076;%2007.08.2017\&#1030;&#1085;&#1092;&#1086;&#1088;&#1084;&#1072;&#1094;&#1110;&#1103;%20&#1087;&#1086;%20&#1073;&#1072;&#1085;&#1082;&#1072;&#1093;_&#1047;&#1072;&#1087;&#1080;&#1090;%20&#1074;&#1110;&#1076;%2007.08.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90;&#1083;&#1080;\&#1110;&#1085;&#1092;&#1072;%20&#1074;&#1110;&#1076;%20&#1073;&#1072;&#1085;&#1082;&#1110;&#1074;\&#1047;&#1072;&#1087;&#1080;&#1090;%20&#1074;&#1110;&#1076;%2031.07.2017\&#1030;&#1085;&#1092;&#1086;&#1088;&#1084;&#1072;&#1094;&#1110;&#1103;%20&#1087;&#1086;%20&#1073;&#1072;&#1085;&#1082;&#1072;&#1093;_&#1047;&#1072;&#1087;&#1080;&#1090;%20&#1074;&#1110;&#1076;%2031.07.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90;&#1083;&#1080;\&#1110;&#1085;&#1092;&#1072;%20&#1074;&#1110;&#1076;%20&#1073;&#1072;&#1085;&#1082;&#1110;&#1074;\&#1047;&#1072;&#1087;&#1080;&#1090;%20&#1074;&#1110;&#1076;%2028.08.2017\&#1030;&#1085;&#1092;&#1086;&#1088;&#1084;&#1072;&#1094;&#1110;&#1103;%20&#1087;&#1086;%20&#1073;&#1072;&#1085;&#1082;&#1072;&#1093;_&#1047;&#1072;&#1087;&#1080;&#1090;%20&#1074;&#1110;&#1076;%2028.08.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90;&#1083;&#1080;\&#1110;&#1085;&#1092;&#1072;%20&#1074;&#1110;&#1076;%20&#1073;&#1072;&#1085;&#1082;&#1110;&#1074;\&#1047;&#1072;&#1087;&#1080;&#1090;%20&#1074;&#1110;&#1076;%2003.01.2017\&#1030;&#1085;&#1092;&#1086;&#1088;&#1084;&#1072;&#1094;&#1110;&#1103;%20&#1087;&#1086;%20&#1073;&#1072;&#1085;&#1082;&#1072;&#1093;_&#1047;&#1072;&#1087;&#1080;&#1090;%20&#1074;&#1110;&#1076;%2003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6">
          <cell r="C36">
            <v>19183</v>
          </cell>
          <cell r="D36">
            <v>323115306.84</v>
          </cell>
          <cell r="E36">
            <v>143260</v>
          </cell>
          <cell r="F36">
            <v>2398243596.46</v>
          </cell>
          <cell r="G36">
            <v>379</v>
          </cell>
          <cell r="H36">
            <v>32500380.05</v>
          </cell>
          <cell r="I36">
            <v>1832</v>
          </cell>
          <cell r="J36">
            <v>35641156.92999999</v>
          </cell>
          <cell r="K36">
            <v>38967</v>
          </cell>
          <cell r="L36">
            <v>749568341.5</v>
          </cell>
          <cell r="M36">
            <v>544</v>
          </cell>
          <cell r="N36">
            <v>115552842.2</v>
          </cell>
          <cell r="O36">
            <v>332</v>
          </cell>
          <cell r="P36">
            <v>4686015.66</v>
          </cell>
          <cell r="Q36">
            <v>20053</v>
          </cell>
          <cell r="R36">
            <v>250119383.75999993</v>
          </cell>
          <cell r="S36">
            <v>121</v>
          </cell>
          <cell r="T36">
            <v>17161752</v>
          </cell>
          <cell r="U36">
            <v>42</v>
          </cell>
          <cell r="V36">
            <v>1023348.87</v>
          </cell>
          <cell r="W36">
            <v>599</v>
          </cell>
          <cell r="X36">
            <v>13104067.91</v>
          </cell>
          <cell r="Y36">
            <v>0</v>
          </cell>
          <cell r="Z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6">
          <cell r="C36">
            <v>19209</v>
          </cell>
          <cell r="D36">
            <v>323669847.84</v>
          </cell>
          <cell r="E36">
            <v>144312</v>
          </cell>
          <cell r="F36">
            <v>2422903567.2599998</v>
          </cell>
          <cell r="G36">
            <v>384</v>
          </cell>
          <cell r="H36">
            <v>33025682.1</v>
          </cell>
          <cell r="I36">
            <v>1852</v>
          </cell>
          <cell r="J36">
            <v>36426936.92999999</v>
          </cell>
          <cell r="K36">
            <v>39574</v>
          </cell>
          <cell r="L36">
            <v>766969131.5</v>
          </cell>
          <cell r="M36">
            <v>558</v>
          </cell>
          <cell r="N36">
            <v>118979622.2</v>
          </cell>
          <cell r="O36">
            <v>393</v>
          </cell>
          <cell r="P36">
            <v>5604054.81</v>
          </cell>
          <cell r="Q36">
            <v>24193</v>
          </cell>
          <cell r="R36">
            <v>305383461.46999997</v>
          </cell>
          <cell r="S36">
            <v>155</v>
          </cell>
          <cell r="T36">
            <v>26272016</v>
          </cell>
          <cell r="U36">
            <v>43</v>
          </cell>
          <cell r="V36">
            <v>1040848.87</v>
          </cell>
          <cell r="W36">
            <v>605</v>
          </cell>
          <cell r="X36">
            <v>13325096.91</v>
          </cell>
          <cell r="Y36">
            <v>0</v>
          </cell>
          <cell r="Z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6">
          <cell r="C36">
            <v>19183</v>
          </cell>
          <cell r="D36">
            <v>323115306.84</v>
          </cell>
          <cell r="E36">
            <v>143260</v>
          </cell>
          <cell r="F36">
            <v>2398243596.46</v>
          </cell>
          <cell r="G36">
            <v>375</v>
          </cell>
          <cell r="H36">
            <v>32139674.05</v>
          </cell>
          <cell r="I36">
            <v>1832</v>
          </cell>
          <cell r="J36">
            <v>35641156.92999999</v>
          </cell>
          <cell r="K36">
            <v>38967</v>
          </cell>
          <cell r="L36">
            <v>749568341.5</v>
          </cell>
          <cell r="M36">
            <v>540</v>
          </cell>
          <cell r="N36">
            <v>111715743.2</v>
          </cell>
          <cell r="O36">
            <v>332</v>
          </cell>
          <cell r="P36">
            <v>4686015.66</v>
          </cell>
          <cell r="Q36">
            <v>20053</v>
          </cell>
          <cell r="R36">
            <v>250119383.75999993</v>
          </cell>
          <cell r="S36">
            <v>121</v>
          </cell>
          <cell r="T36">
            <v>17161752</v>
          </cell>
          <cell r="U36">
            <v>41</v>
          </cell>
          <cell r="V36">
            <v>1011548.87</v>
          </cell>
          <cell r="W36">
            <v>583</v>
          </cell>
          <cell r="X36">
            <v>12804363.99</v>
          </cell>
          <cell r="Y36">
            <v>0</v>
          </cell>
          <cell r="Z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6">
          <cell r="C36">
            <v>19183</v>
          </cell>
          <cell r="D36">
            <v>323115306.84</v>
          </cell>
          <cell r="E36">
            <v>143260</v>
          </cell>
          <cell r="F36">
            <v>2398243596.46</v>
          </cell>
          <cell r="G36">
            <v>363</v>
          </cell>
          <cell r="H36">
            <v>29778210.73</v>
          </cell>
          <cell r="I36">
            <v>1832</v>
          </cell>
          <cell r="J36">
            <v>35641156.92999999</v>
          </cell>
          <cell r="K36">
            <v>38967</v>
          </cell>
          <cell r="L36">
            <v>749568341.5</v>
          </cell>
          <cell r="M36">
            <v>532</v>
          </cell>
          <cell r="N36">
            <v>110738743.2</v>
          </cell>
          <cell r="O36">
            <v>332</v>
          </cell>
          <cell r="P36">
            <v>4686015.66</v>
          </cell>
          <cell r="Q36">
            <v>20053</v>
          </cell>
          <cell r="R36">
            <v>250119383.75999993</v>
          </cell>
          <cell r="S36">
            <v>121</v>
          </cell>
          <cell r="T36">
            <v>17161752</v>
          </cell>
          <cell r="U36">
            <v>41</v>
          </cell>
          <cell r="V36">
            <v>1011548.87</v>
          </cell>
          <cell r="W36">
            <v>558</v>
          </cell>
          <cell r="X36">
            <v>12298691.48</v>
          </cell>
          <cell r="Y36">
            <v>0</v>
          </cell>
          <cell r="Z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6">
          <cell r="C36">
            <v>19291</v>
          </cell>
          <cell r="D36">
            <v>325529307.84000003</v>
          </cell>
          <cell r="E36">
            <v>147211</v>
          </cell>
          <cell r="F36">
            <v>2488317593.18</v>
          </cell>
          <cell r="G36">
            <v>395</v>
          </cell>
          <cell r="H36">
            <v>34765860.339999996</v>
          </cell>
          <cell r="I36">
            <v>1872</v>
          </cell>
          <cell r="J36">
            <v>36943956.92999999</v>
          </cell>
          <cell r="K36">
            <v>40272</v>
          </cell>
          <cell r="L36">
            <v>787051711.5</v>
          </cell>
          <cell r="M36">
            <v>566</v>
          </cell>
          <cell r="N36">
            <v>121260222.2</v>
          </cell>
          <cell r="O36">
            <v>461</v>
          </cell>
          <cell r="P36">
            <v>6653299.01</v>
          </cell>
          <cell r="Q36">
            <v>27828</v>
          </cell>
          <cell r="R36">
            <v>354474655.12</v>
          </cell>
          <cell r="S36">
            <v>160</v>
          </cell>
          <cell r="T36">
            <v>27732389</v>
          </cell>
          <cell r="U36">
            <v>43</v>
          </cell>
          <cell r="V36">
            <v>1040848.87</v>
          </cell>
          <cell r="W36">
            <v>615</v>
          </cell>
          <cell r="X36">
            <v>13502402.91</v>
          </cell>
          <cell r="Y36">
            <v>0</v>
          </cell>
          <cell r="Z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6">
          <cell r="C36">
            <v>17582</v>
          </cell>
          <cell r="D36">
            <v>290120461.31</v>
          </cell>
          <cell r="E36">
            <v>111695</v>
          </cell>
          <cell r="F36">
            <v>1761081371.53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3"/>
  <sheetViews>
    <sheetView tabSelected="1" view="pageBreakPreview" zoomScale="60" zoomScalePageLayoutView="0" workbookViewId="0" topLeftCell="A1">
      <selection activeCell="A2" sqref="A2:Z6"/>
    </sheetView>
  </sheetViews>
  <sheetFormatPr defaultColWidth="9.140625" defaultRowHeight="12.75"/>
  <cols>
    <col min="1" max="1" width="4.140625" style="1" customWidth="1"/>
    <col min="2" max="2" width="20.28125" style="1" customWidth="1"/>
    <col min="3" max="3" width="11.8515625" style="1" customWidth="1"/>
    <col min="4" max="4" width="12.00390625" style="1" customWidth="1"/>
    <col min="5" max="5" width="8.28125" style="1" customWidth="1"/>
    <col min="6" max="6" width="13.57421875" style="1" customWidth="1"/>
    <col min="7" max="7" width="7.7109375" style="1" customWidth="1"/>
    <col min="8" max="8" width="12.28125" style="1" customWidth="1"/>
    <col min="9" max="9" width="8.28125" style="1" customWidth="1"/>
    <col min="10" max="10" width="11.00390625" style="1" customWidth="1"/>
    <col min="11" max="11" width="8.57421875" style="1" customWidth="1"/>
    <col min="12" max="12" width="12.00390625" style="1" customWidth="1"/>
    <col min="13" max="13" width="7.8515625" style="1" customWidth="1"/>
    <col min="14" max="14" width="12.57421875" style="1" customWidth="1"/>
    <col min="15" max="15" width="8.421875" style="1" customWidth="1"/>
    <col min="16" max="16" width="9.57421875" style="1" customWidth="1"/>
    <col min="17" max="17" width="8.7109375" style="1" customWidth="1"/>
    <col min="18" max="18" width="14.28125" style="1" bestFit="1" customWidth="1"/>
    <col min="19" max="19" width="7.7109375" style="1" customWidth="1"/>
    <col min="20" max="20" width="11.7109375" style="1" customWidth="1"/>
    <col min="21" max="21" width="7.7109375" style="1" customWidth="1"/>
    <col min="22" max="22" width="8.8515625" style="1" customWidth="1"/>
    <col min="23" max="23" width="8.421875" style="1" customWidth="1"/>
    <col min="24" max="24" width="11.28125" style="1" customWidth="1"/>
    <col min="25" max="25" width="8.28125" style="1" customWidth="1"/>
    <col min="26" max="26" width="7.28125" style="1" customWidth="1"/>
    <col min="27" max="16384" width="9.140625" style="1" customWidth="1"/>
  </cols>
  <sheetData>
    <row r="1" spans="24:26" ht="84.75" customHeight="1">
      <c r="X1" s="97" t="s">
        <v>26</v>
      </c>
      <c r="Y1" s="97"/>
      <c r="Z1" s="97"/>
    </row>
    <row r="2" spans="1:26" ht="15.75" customHeight="1" hidden="1">
      <c r="A2" s="104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15.75" customHeight="1" hidden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16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16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96.75" customHeight="1" thickBo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s="2" customFormat="1" ht="27" customHeight="1" thickBot="1">
      <c r="A7" s="42"/>
      <c r="B7" s="42"/>
      <c r="C7" s="61" t="s">
        <v>0</v>
      </c>
      <c r="D7" s="62"/>
      <c r="E7" s="62"/>
      <c r="F7" s="62"/>
      <c r="G7" s="62"/>
      <c r="H7" s="62"/>
      <c r="I7" s="61" t="s">
        <v>1</v>
      </c>
      <c r="J7" s="62"/>
      <c r="K7" s="62"/>
      <c r="L7" s="62"/>
      <c r="M7" s="62"/>
      <c r="N7" s="62"/>
      <c r="O7" s="61" t="s">
        <v>2</v>
      </c>
      <c r="P7" s="62"/>
      <c r="Q7" s="62"/>
      <c r="R7" s="62"/>
      <c r="S7" s="62"/>
      <c r="T7" s="62"/>
      <c r="U7" s="61" t="s">
        <v>3</v>
      </c>
      <c r="V7" s="62"/>
      <c r="W7" s="62"/>
      <c r="X7" s="62"/>
      <c r="Y7" s="62"/>
      <c r="Z7" s="65"/>
    </row>
    <row r="8" spans="1:26" s="3" customFormat="1" ht="57.75" customHeight="1">
      <c r="A8" s="42"/>
      <c r="B8" s="52"/>
      <c r="C8" s="68" t="s">
        <v>4</v>
      </c>
      <c r="D8" s="69"/>
      <c r="E8" s="54" t="s">
        <v>5</v>
      </c>
      <c r="F8" s="55"/>
      <c r="G8" s="44" t="s">
        <v>6</v>
      </c>
      <c r="H8" s="45"/>
      <c r="I8" s="55" t="s">
        <v>4</v>
      </c>
      <c r="J8" s="69"/>
      <c r="K8" s="54" t="s">
        <v>7</v>
      </c>
      <c r="L8" s="55"/>
      <c r="M8" s="44" t="s">
        <v>6</v>
      </c>
      <c r="N8" s="45"/>
      <c r="O8" s="68" t="s">
        <v>4</v>
      </c>
      <c r="P8" s="69"/>
      <c r="Q8" s="54" t="s">
        <v>7</v>
      </c>
      <c r="R8" s="66"/>
      <c r="S8" s="63" t="s">
        <v>6</v>
      </c>
      <c r="T8" s="50"/>
      <c r="U8" s="68" t="s">
        <v>4</v>
      </c>
      <c r="V8" s="69"/>
      <c r="W8" s="54" t="s">
        <v>7</v>
      </c>
      <c r="X8" s="66"/>
      <c r="Y8" s="63" t="s">
        <v>6</v>
      </c>
      <c r="Z8" s="45"/>
    </row>
    <row r="9" spans="1:26" s="3" customFormat="1" ht="57.75" customHeight="1">
      <c r="A9" s="42"/>
      <c r="B9" s="52"/>
      <c r="C9" s="70"/>
      <c r="D9" s="71"/>
      <c r="E9" s="56"/>
      <c r="F9" s="57"/>
      <c r="G9" s="46"/>
      <c r="H9" s="47"/>
      <c r="I9" s="57"/>
      <c r="J9" s="71"/>
      <c r="K9" s="56"/>
      <c r="L9" s="57"/>
      <c r="M9" s="46"/>
      <c r="N9" s="47"/>
      <c r="O9" s="70"/>
      <c r="P9" s="71"/>
      <c r="Q9" s="56"/>
      <c r="R9" s="67"/>
      <c r="S9" s="64"/>
      <c r="T9" s="51"/>
      <c r="U9" s="70"/>
      <c r="V9" s="71"/>
      <c r="W9" s="56"/>
      <c r="X9" s="67"/>
      <c r="Y9" s="64"/>
      <c r="Z9" s="47"/>
    </row>
    <row r="10" spans="1:26" s="3" customFormat="1" ht="12.75" customHeight="1">
      <c r="A10" s="42"/>
      <c r="B10" s="52"/>
      <c r="C10" s="49" t="s">
        <v>8</v>
      </c>
      <c r="D10" s="53" t="s">
        <v>9</v>
      </c>
      <c r="E10" s="53" t="s">
        <v>8</v>
      </c>
      <c r="F10" s="58" t="s">
        <v>9</v>
      </c>
      <c r="G10" s="49" t="s">
        <v>10</v>
      </c>
      <c r="H10" s="48" t="s">
        <v>9</v>
      </c>
      <c r="I10" s="73" t="s">
        <v>8</v>
      </c>
      <c r="J10" s="53" t="s">
        <v>9</v>
      </c>
      <c r="K10" s="53" t="s">
        <v>8</v>
      </c>
      <c r="L10" s="58" t="s">
        <v>9</v>
      </c>
      <c r="M10" s="49" t="s">
        <v>10</v>
      </c>
      <c r="N10" s="48" t="s">
        <v>9</v>
      </c>
      <c r="O10" s="49" t="s">
        <v>8</v>
      </c>
      <c r="P10" s="53" t="s">
        <v>9</v>
      </c>
      <c r="Q10" s="53" t="s">
        <v>8</v>
      </c>
      <c r="R10" s="48" t="s">
        <v>9</v>
      </c>
      <c r="S10" s="73" t="s">
        <v>10</v>
      </c>
      <c r="T10" s="53" t="s">
        <v>9</v>
      </c>
      <c r="U10" s="49" t="s">
        <v>8</v>
      </c>
      <c r="V10" s="53" t="s">
        <v>9</v>
      </c>
      <c r="W10" s="53" t="s">
        <v>8</v>
      </c>
      <c r="X10" s="48" t="s">
        <v>9</v>
      </c>
      <c r="Y10" s="73" t="s">
        <v>10</v>
      </c>
      <c r="Z10" s="48" t="s">
        <v>9</v>
      </c>
    </row>
    <row r="11" spans="1:26" s="3" customFormat="1" ht="30.75" customHeight="1" thickBot="1">
      <c r="A11" s="43"/>
      <c r="B11" s="40"/>
      <c r="C11" s="49"/>
      <c r="D11" s="53"/>
      <c r="E11" s="53"/>
      <c r="F11" s="58"/>
      <c r="G11" s="49"/>
      <c r="H11" s="48"/>
      <c r="I11" s="73"/>
      <c r="J11" s="53"/>
      <c r="K11" s="53"/>
      <c r="L11" s="58"/>
      <c r="M11" s="49"/>
      <c r="N11" s="48"/>
      <c r="O11" s="49"/>
      <c r="P11" s="53"/>
      <c r="Q11" s="53"/>
      <c r="R11" s="48"/>
      <c r="S11" s="73"/>
      <c r="T11" s="53"/>
      <c r="U11" s="49"/>
      <c r="V11" s="53"/>
      <c r="W11" s="53"/>
      <c r="X11" s="48"/>
      <c r="Y11" s="73"/>
      <c r="Z11" s="48"/>
    </row>
    <row r="12" spans="1:26" s="3" customFormat="1" ht="23.25" thickBot="1">
      <c r="A12" s="4">
        <v>21</v>
      </c>
      <c r="B12" s="5" t="s">
        <v>11</v>
      </c>
      <c r="C12" s="6">
        <v>404</v>
      </c>
      <c r="D12" s="7">
        <v>7612347.54</v>
      </c>
      <c r="E12" s="8">
        <v>5271</v>
      </c>
      <c r="F12" s="9">
        <v>105828844.74</v>
      </c>
      <c r="G12" s="10">
        <v>55</v>
      </c>
      <c r="H12" s="11">
        <v>10853460.27</v>
      </c>
      <c r="I12" s="12">
        <v>32</v>
      </c>
      <c r="J12" s="7">
        <v>587770</v>
      </c>
      <c r="K12" s="8">
        <v>1440</v>
      </c>
      <c r="L12" s="9">
        <v>27340723.86</v>
      </c>
      <c r="M12" s="13">
        <v>131</v>
      </c>
      <c r="N12" s="14">
        <v>18682459.33</v>
      </c>
      <c r="O12" s="6">
        <v>4</v>
      </c>
      <c r="P12" s="7">
        <v>53279</v>
      </c>
      <c r="Q12" s="8">
        <v>299</v>
      </c>
      <c r="R12" s="15">
        <v>3579877.22</v>
      </c>
      <c r="S12" s="16">
        <v>123</v>
      </c>
      <c r="T12" s="17">
        <v>20644253.58</v>
      </c>
      <c r="U12" s="6">
        <v>1</v>
      </c>
      <c r="V12" s="7">
        <v>25800</v>
      </c>
      <c r="W12" s="8">
        <v>29</v>
      </c>
      <c r="X12" s="15">
        <v>543156.55</v>
      </c>
      <c r="Y12" s="16">
        <v>0</v>
      </c>
      <c r="Z12" s="18">
        <v>0</v>
      </c>
    </row>
    <row r="13" spans="1:26" s="3" customFormat="1" ht="33" customHeight="1">
      <c r="A13" s="44" t="s">
        <v>12</v>
      </c>
      <c r="B13" s="50"/>
      <c r="C13" s="79">
        <f>C12+E12</f>
        <v>5675</v>
      </c>
      <c r="D13" s="79"/>
      <c r="E13" s="79"/>
      <c r="F13" s="79"/>
      <c r="G13" s="74">
        <f>G12</f>
        <v>55</v>
      </c>
      <c r="H13" s="94"/>
      <c r="I13" s="78">
        <f>I12+K12</f>
        <v>1472</v>
      </c>
      <c r="J13" s="79"/>
      <c r="K13" s="79"/>
      <c r="L13" s="79"/>
      <c r="M13" s="74">
        <f>M12</f>
        <v>131</v>
      </c>
      <c r="N13" s="94"/>
      <c r="O13" s="78">
        <f>O12+Q12</f>
        <v>303</v>
      </c>
      <c r="P13" s="79"/>
      <c r="Q13" s="79"/>
      <c r="R13" s="79"/>
      <c r="S13" s="74">
        <f>S12</f>
        <v>123</v>
      </c>
      <c r="T13" s="94"/>
      <c r="U13" s="78">
        <f>U12+W12</f>
        <v>30</v>
      </c>
      <c r="V13" s="79"/>
      <c r="W13" s="79"/>
      <c r="X13" s="79"/>
      <c r="Y13" s="74">
        <f>Y12</f>
        <v>0</v>
      </c>
      <c r="Z13" s="75"/>
    </row>
    <row r="14" spans="1:26" s="3" customFormat="1" ht="33" customHeight="1">
      <c r="A14" s="46"/>
      <c r="B14" s="51"/>
      <c r="C14" s="60">
        <f>D12+F12</f>
        <v>113441192.28</v>
      </c>
      <c r="D14" s="60"/>
      <c r="E14" s="60"/>
      <c r="F14" s="60"/>
      <c r="G14" s="76">
        <f>H12</f>
        <v>10853460.27</v>
      </c>
      <c r="H14" s="80"/>
      <c r="I14" s="59">
        <f>J12+L12</f>
        <v>27928493.86</v>
      </c>
      <c r="J14" s="60"/>
      <c r="K14" s="60"/>
      <c r="L14" s="60"/>
      <c r="M14" s="76">
        <f>N12</f>
        <v>18682459.33</v>
      </c>
      <c r="N14" s="80"/>
      <c r="O14" s="59">
        <f>P12+R12</f>
        <v>3633156.22</v>
      </c>
      <c r="P14" s="60"/>
      <c r="Q14" s="60"/>
      <c r="R14" s="60"/>
      <c r="S14" s="76">
        <f>T12</f>
        <v>20644253.58</v>
      </c>
      <c r="T14" s="80"/>
      <c r="U14" s="59">
        <f>V12+X12</f>
        <v>568956.55</v>
      </c>
      <c r="V14" s="60"/>
      <c r="W14" s="60"/>
      <c r="X14" s="60"/>
      <c r="Y14" s="76">
        <f>Z12</f>
        <v>0</v>
      </c>
      <c r="Z14" s="77"/>
    </row>
    <row r="15" spans="1:26" s="3" customFormat="1" ht="33" customHeight="1">
      <c r="A15" s="38" t="s">
        <v>23</v>
      </c>
      <c r="B15" s="39"/>
      <c r="C15" s="60">
        <f>C13+G12</f>
        <v>5730</v>
      </c>
      <c r="D15" s="60"/>
      <c r="E15" s="60"/>
      <c r="F15" s="60"/>
      <c r="G15" s="60"/>
      <c r="H15" s="72"/>
      <c r="I15" s="59">
        <f>I13+M12</f>
        <v>1603</v>
      </c>
      <c r="J15" s="60"/>
      <c r="K15" s="60"/>
      <c r="L15" s="60"/>
      <c r="M15" s="60"/>
      <c r="N15" s="72"/>
      <c r="O15" s="59">
        <f>O13+S12</f>
        <v>426</v>
      </c>
      <c r="P15" s="60"/>
      <c r="Q15" s="60"/>
      <c r="R15" s="60"/>
      <c r="S15" s="60"/>
      <c r="T15" s="72"/>
      <c r="U15" s="59">
        <f>U13+Y12</f>
        <v>30</v>
      </c>
      <c r="V15" s="60"/>
      <c r="W15" s="60"/>
      <c r="X15" s="60"/>
      <c r="Y15" s="60"/>
      <c r="Z15" s="95"/>
    </row>
    <row r="16" spans="1:26" s="3" customFormat="1" ht="33" customHeight="1" thickBot="1">
      <c r="A16" s="40" t="s">
        <v>22</v>
      </c>
      <c r="B16" s="41"/>
      <c r="C16" s="81">
        <f>C14+H12</f>
        <v>124294652.55</v>
      </c>
      <c r="D16" s="81"/>
      <c r="E16" s="81"/>
      <c r="F16" s="81"/>
      <c r="G16" s="81"/>
      <c r="H16" s="82"/>
      <c r="I16" s="87">
        <f>I14+N12</f>
        <v>46610953.19</v>
      </c>
      <c r="J16" s="81"/>
      <c r="K16" s="81"/>
      <c r="L16" s="81"/>
      <c r="M16" s="81"/>
      <c r="N16" s="82"/>
      <c r="O16" s="87">
        <f>O14+T12</f>
        <v>24277409.799999997</v>
      </c>
      <c r="P16" s="81"/>
      <c r="Q16" s="81"/>
      <c r="R16" s="81"/>
      <c r="S16" s="81"/>
      <c r="T16" s="82"/>
      <c r="U16" s="87">
        <f>U14+Z12</f>
        <v>568956.55</v>
      </c>
      <c r="V16" s="81"/>
      <c r="W16" s="81"/>
      <c r="X16" s="81"/>
      <c r="Y16" s="81"/>
      <c r="Z16" s="96"/>
    </row>
    <row r="17" spans="1:20" s="3" customFormat="1" ht="15.75" customHeight="1" hidden="1">
      <c r="A17" s="19"/>
      <c r="B17" s="20"/>
      <c r="C17" s="20"/>
      <c r="D17" s="20"/>
      <c r="E17" s="20"/>
      <c r="F17" s="20"/>
      <c r="G17" s="20"/>
      <c r="H17" s="20"/>
      <c r="I17" s="1"/>
      <c r="J17" s="1"/>
      <c r="K17" s="1"/>
      <c r="L17" s="21"/>
      <c r="M17" s="1"/>
      <c r="N17" s="1"/>
      <c r="O17" s="1"/>
      <c r="P17" s="1"/>
      <c r="Q17" s="1"/>
      <c r="R17" s="1"/>
      <c r="S17" s="1"/>
      <c r="T17" s="1"/>
    </row>
    <row r="18" spans="1:12" s="3" customFormat="1" ht="15" hidden="1">
      <c r="A18" s="22"/>
      <c r="B18" s="22"/>
      <c r="C18" s="22"/>
      <c r="D18" s="22"/>
      <c r="E18" s="22"/>
      <c r="F18" s="22"/>
      <c r="G18" s="22"/>
      <c r="H18" s="22"/>
      <c r="L18" s="23"/>
    </row>
    <row r="19" spans="6:18" s="3" customFormat="1" ht="15" hidden="1">
      <c r="F19" s="23"/>
      <c r="L19" s="23"/>
      <c r="R19" s="23"/>
    </row>
    <row r="20" spans="2:26" s="3" customFormat="1" ht="15" hidden="1">
      <c r="B20" s="24" t="s">
        <v>13</v>
      </c>
      <c r="C20" s="25" t="e">
        <f>'Додаток 2'!#REF!-'[1]Лист1'!C36</f>
        <v>#REF!</v>
      </c>
      <c r="D20" s="25" t="e">
        <f>'Додаток 2'!#REF!-'[1]Лист1'!D36</f>
        <v>#REF!</v>
      </c>
      <c r="E20" s="25" t="e">
        <f>'Додаток 2'!#REF!-'[1]Лист1'!E36</f>
        <v>#REF!</v>
      </c>
      <c r="F20" s="25" t="e">
        <f>'Додаток 2'!#REF!-'[1]Лист1'!F36</f>
        <v>#REF!</v>
      </c>
      <c r="G20" s="25" t="e">
        <f>'Додаток 2'!#REF!-'[1]Лист1'!G36</f>
        <v>#REF!</v>
      </c>
      <c r="H20" s="25" t="e">
        <f>'Додаток 2'!#REF!-'[1]Лист1'!H36</f>
        <v>#REF!</v>
      </c>
      <c r="I20" s="25" t="e">
        <f>'Додаток 2'!#REF!-'[1]Лист1'!I36</f>
        <v>#REF!</v>
      </c>
      <c r="J20" s="25" t="e">
        <f>'Додаток 2'!#REF!-'[1]Лист1'!J36</f>
        <v>#REF!</v>
      </c>
      <c r="K20" s="25" t="e">
        <f>'Додаток 2'!#REF!-'[1]Лист1'!K36</f>
        <v>#REF!</v>
      </c>
      <c r="L20" s="25" t="e">
        <f>'Додаток 2'!#REF!-'[1]Лист1'!L36</f>
        <v>#REF!</v>
      </c>
      <c r="M20" s="25" t="e">
        <f>'Додаток 2'!#REF!-'[1]Лист1'!M36</f>
        <v>#REF!</v>
      </c>
      <c r="N20" s="25" t="e">
        <f>'Додаток 2'!#REF!-'[1]Лист1'!N36</f>
        <v>#REF!</v>
      </c>
      <c r="O20" s="25" t="e">
        <f>'Додаток 2'!#REF!-'[1]Лист1'!O36</f>
        <v>#REF!</v>
      </c>
      <c r="P20" s="25" t="e">
        <f>'Додаток 2'!#REF!-'[1]Лист1'!P36</f>
        <v>#REF!</v>
      </c>
      <c r="Q20" s="25" t="e">
        <f>'Додаток 2'!#REF!-'[1]Лист1'!Q36</f>
        <v>#REF!</v>
      </c>
      <c r="R20" s="25" t="e">
        <f>'Додаток 2'!#REF!-'[1]Лист1'!R36</f>
        <v>#REF!</v>
      </c>
      <c r="S20" s="25" t="e">
        <f>'Додаток 2'!#REF!-'[1]Лист1'!S36</f>
        <v>#REF!</v>
      </c>
      <c r="T20" s="25" t="e">
        <f>'Додаток 2'!#REF!-'[1]Лист1'!T36</f>
        <v>#REF!</v>
      </c>
      <c r="U20" s="25" t="e">
        <f>'Додаток 2'!#REF!-'[1]Лист1'!U36</f>
        <v>#REF!</v>
      </c>
      <c r="V20" s="25" t="e">
        <f>'Додаток 2'!#REF!-'[1]Лист1'!V36</f>
        <v>#REF!</v>
      </c>
      <c r="W20" s="25" t="e">
        <f>'Додаток 2'!#REF!-'[1]Лист1'!W36</f>
        <v>#REF!</v>
      </c>
      <c r="X20" s="25" t="e">
        <f>'Додаток 2'!#REF!-'[1]Лист1'!X36</f>
        <v>#REF!</v>
      </c>
      <c r="Y20" s="25" t="e">
        <f>'Додаток 2'!#REF!-'[1]Лист1'!Y36</f>
        <v>#REF!</v>
      </c>
      <c r="Z20" s="25" t="e">
        <f>'Додаток 2'!#REF!-'[1]Лист1'!Z36</f>
        <v>#REF!</v>
      </c>
    </row>
    <row r="21" s="3" customFormat="1" ht="15" hidden="1">
      <c r="L21" s="26"/>
    </row>
    <row r="22" spans="2:26" s="3" customFormat="1" ht="15" hidden="1">
      <c r="B22" s="3" t="s">
        <v>14</v>
      </c>
      <c r="C22" s="27">
        <f>'[5]Лист1'!C36-'[2]Лист1'!C36</f>
        <v>82</v>
      </c>
      <c r="D22" s="27">
        <f>'[5]Лист1'!D36-'[2]Лист1'!D36</f>
        <v>1859460.0000000596</v>
      </c>
      <c r="E22" s="27">
        <f>'[5]Лист1'!E36-'[2]Лист1'!E36</f>
        <v>2899</v>
      </c>
      <c r="F22" s="27">
        <f>'[5]Лист1'!F36-'[2]Лист1'!F36</f>
        <v>65414025.92000008</v>
      </c>
      <c r="G22" s="27">
        <f>'[5]Лист1'!G36-'[2]Лист1'!G36</f>
        <v>11</v>
      </c>
      <c r="H22" s="27">
        <f>'[5]Лист1'!H36-'[2]Лист1'!H36</f>
        <v>1740178.2399999946</v>
      </c>
      <c r="I22" s="27">
        <f>'[5]Лист1'!I36-'[2]Лист1'!I36</f>
        <v>20</v>
      </c>
      <c r="J22" s="27">
        <f>'[5]Лист1'!J36-'[2]Лист1'!J36</f>
        <v>517020</v>
      </c>
      <c r="K22" s="27">
        <f>'[5]Лист1'!K36-'[2]Лист1'!K36</f>
        <v>698</v>
      </c>
      <c r="L22" s="27">
        <f>'[5]Лист1'!L36-'[2]Лист1'!L36</f>
        <v>20082580</v>
      </c>
      <c r="M22" s="27">
        <f>'[5]Лист1'!M36-'[2]Лист1'!M36</f>
        <v>8</v>
      </c>
      <c r="N22" s="27">
        <f>'[5]Лист1'!N36-'[2]Лист1'!N36</f>
        <v>2280600</v>
      </c>
      <c r="O22" s="27">
        <f>'[5]Лист1'!O36-'[2]Лист1'!O36</f>
        <v>68</v>
      </c>
      <c r="P22" s="27">
        <f>'[5]Лист1'!P36-'[2]Лист1'!P36</f>
        <v>1049244.2000000002</v>
      </c>
      <c r="Q22" s="27">
        <f>'[5]Лист1'!Q36-'[2]Лист1'!Q36</f>
        <v>3635</v>
      </c>
      <c r="R22" s="27">
        <f>'[5]Лист1'!R36-'[2]Лист1'!R36</f>
        <v>49091193.650000036</v>
      </c>
      <c r="S22" s="27">
        <f>'[5]Лист1'!S36-'[2]Лист1'!S36</f>
        <v>5</v>
      </c>
      <c r="T22" s="27">
        <f>'[5]Лист1'!T36-'[2]Лист1'!T36</f>
        <v>1460373</v>
      </c>
      <c r="U22" s="27">
        <f>'[5]Лист1'!U36-'[2]Лист1'!U36</f>
        <v>0</v>
      </c>
      <c r="V22" s="27">
        <f>'[5]Лист1'!V36-'[2]Лист1'!V36</f>
        <v>0</v>
      </c>
      <c r="W22" s="27">
        <f>'[5]Лист1'!W36-'[2]Лист1'!W36</f>
        <v>10</v>
      </c>
      <c r="X22" s="27">
        <f>'[5]Лист1'!X36-'[2]Лист1'!X36</f>
        <v>177306</v>
      </c>
      <c r="Y22" s="27">
        <f>'[5]Лист1'!Y36-'[2]Лист1'!Y36</f>
        <v>0</v>
      </c>
      <c r="Z22" s="27">
        <f>'[5]Лист1'!Z36-'[2]Лист1'!Z36</f>
        <v>0</v>
      </c>
    </row>
    <row r="23" s="3" customFormat="1" ht="15" hidden="1"/>
    <row r="24" spans="1:26" ht="18" hidden="1">
      <c r="A24" s="2"/>
      <c r="B24" s="3" t="s">
        <v>15</v>
      </c>
      <c r="C24" s="28">
        <f>'[2]Лист1'!C36-'[1]Лист1'!C36</f>
        <v>26</v>
      </c>
      <c r="D24" s="28">
        <f>'[2]Лист1'!D36-'[1]Лист1'!D36</f>
        <v>554541</v>
      </c>
      <c r="E24" s="28">
        <f>'[2]Лист1'!E36-'[1]Лист1'!E36</f>
        <v>1052</v>
      </c>
      <c r="F24" s="28">
        <f>'[2]Лист1'!F36-'[1]Лист1'!F36</f>
        <v>24659970.799999714</v>
      </c>
      <c r="G24" s="28">
        <f>'[2]Лист1'!G36-'[1]Лист1'!G36</f>
        <v>5</v>
      </c>
      <c r="H24" s="28">
        <f>'[2]Лист1'!H36-'[1]Лист1'!H36</f>
        <v>525302.0500000007</v>
      </c>
      <c r="I24" s="28">
        <f>'[2]Лист1'!I36-'[1]Лист1'!I36</f>
        <v>20</v>
      </c>
      <c r="J24" s="28">
        <f>'[2]Лист1'!J36-'[1]Лист1'!J36</f>
        <v>785780</v>
      </c>
      <c r="K24" s="28">
        <f>'[2]Лист1'!K36-'[1]Лист1'!K36</f>
        <v>607</v>
      </c>
      <c r="L24" s="28">
        <f>'[2]Лист1'!L36-'[1]Лист1'!L36</f>
        <v>17400790</v>
      </c>
      <c r="M24" s="28">
        <f>'[2]Лист1'!M36-'[1]Лист1'!M36</f>
        <v>14</v>
      </c>
      <c r="N24" s="28">
        <f>'[2]Лист1'!N36-'[1]Лист1'!N36</f>
        <v>3426780</v>
      </c>
      <c r="O24" s="28">
        <f>'[2]Лист1'!O36-'[1]Лист1'!O36</f>
        <v>61</v>
      </c>
      <c r="P24" s="28">
        <f>'[2]Лист1'!P36-'[1]Лист1'!P36</f>
        <v>918039.1499999994</v>
      </c>
      <c r="Q24" s="28">
        <f>'[2]Лист1'!Q36-'[1]Лист1'!Q36</f>
        <v>4140</v>
      </c>
      <c r="R24" s="28">
        <f>'[2]Лист1'!R36-'[1]Лист1'!R36</f>
        <v>55264077.71000004</v>
      </c>
      <c r="S24" s="28">
        <f>'[2]Лист1'!S36-'[1]Лист1'!S36</f>
        <v>34</v>
      </c>
      <c r="T24" s="28">
        <f>'[2]Лист1'!T36-'[1]Лист1'!T36</f>
        <v>9110264</v>
      </c>
      <c r="U24" s="28">
        <f>'[2]Лист1'!U36-'[1]Лист1'!U36</f>
        <v>1</v>
      </c>
      <c r="V24" s="28">
        <f>'[2]Лист1'!V36-'[1]Лист1'!V36</f>
        <v>17500</v>
      </c>
      <c r="W24" s="28">
        <f>'[2]Лист1'!W36-'[1]Лист1'!W36</f>
        <v>6</v>
      </c>
      <c r="X24" s="28">
        <f>'[2]Лист1'!X36-'[1]Лист1'!X36</f>
        <v>221029</v>
      </c>
      <c r="Y24" s="28">
        <f>'[2]Лист1'!Y36-'[1]Лист1'!Y36</f>
        <v>0</v>
      </c>
      <c r="Z24" s="28">
        <f>'[2]Лист1'!Z36-'[1]Лист1'!Z36</f>
        <v>0</v>
      </c>
    </row>
    <row r="25" spans="1:8" ht="18" hidden="1">
      <c r="A25" s="2"/>
      <c r="B25" s="3"/>
      <c r="C25" s="2"/>
      <c r="D25" s="2"/>
      <c r="E25" s="2"/>
      <c r="F25" s="2"/>
      <c r="G25" s="2"/>
      <c r="H25" s="2"/>
    </row>
    <row r="26" spans="1:26" ht="18" hidden="1">
      <c r="A26" s="2"/>
      <c r="B26" s="3" t="s">
        <v>16</v>
      </c>
      <c r="C26" s="28">
        <f>'[1]Лист1'!C36-'[3]Лист1'!C36</f>
        <v>0</v>
      </c>
      <c r="D26" s="28">
        <f>'[1]Лист1'!D36-'[3]Лист1'!D36</f>
        <v>0</v>
      </c>
      <c r="E26" s="28">
        <f>'[1]Лист1'!E36-'[3]Лист1'!E36</f>
        <v>0</v>
      </c>
      <c r="F26" s="28">
        <f>'[1]Лист1'!F36-'[3]Лист1'!F36</f>
        <v>0</v>
      </c>
      <c r="G26" s="28">
        <f>'[1]Лист1'!G36-'[3]Лист1'!G36</f>
        <v>4</v>
      </c>
      <c r="H26" s="28">
        <f>'[1]Лист1'!H36-'[3]Лист1'!H36</f>
        <v>360706</v>
      </c>
      <c r="I26" s="28">
        <f>'[1]Лист1'!I36-'[3]Лист1'!I36</f>
        <v>0</v>
      </c>
      <c r="J26" s="28">
        <f>'[1]Лист1'!J36-'[3]Лист1'!J36</f>
        <v>0</v>
      </c>
      <c r="K26" s="28">
        <f>'[1]Лист1'!K36-'[3]Лист1'!K36</f>
        <v>0</v>
      </c>
      <c r="L26" s="28">
        <f>'[1]Лист1'!L36-'[3]Лист1'!L36</f>
        <v>0</v>
      </c>
      <c r="M26" s="28">
        <f>'[1]Лист1'!M36-'[3]Лист1'!M36</f>
        <v>4</v>
      </c>
      <c r="N26" s="28">
        <f>'[1]Лист1'!N36-'[3]Лист1'!N36</f>
        <v>3837099</v>
      </c>
      <c r="O26" s="28">
        <f>'[1]Лист1'!O36-'[3]Лист1'!O36</f>
        <v>0</v>
      </c>
      <c r="P26" s="28">
        <f>'[1]Лист1'!P36-'[3]Лист1'!P36</f>
        <v>0</v>
      </c>
      <c r="Q26" s="28">
        <f>'[1]Лист1'!Q36-'[3]Лист1'!Q36</f>
        <v>0</v>
      </c>
      <c r="R26" s="28">
        <f>'[1]Лист1'!R36-'[3]Лист1'!R36</f>
        <v>0</v>
      </c>
      <c r="S26" s="28">
        <f>'[1]Лист1'!S36-'[3]Лист1'!S36</f>
        <v>0</v>
      </c>
      <c r="T26" s="28">
        <f>'[1]Лист1'!T36-'[3]Лист1'!T36</f>
        <v>0</v>
      </c>
      <c r="U26" s="28">
        <f>'[1]Лист1'!U36-'[3]Лист1'!U36</f>
        <v>1</v>
      </c>
      <c r="V26" s="28">
        <f>'[1]Лист1'!V36-'[3]Лист1'!V36</f>
        <v>11800</v>
      </c>
      <c r="W26" s="28">
        <f>'[1]Лист1'!W36-'[3]Лист1'!W36</f>
        <v>16</v>
      </c>
      <c r="X26" s="28">
        <f>'[1]Лист1'!X36-'[3]Лист1'!X36</f>
        <v>299703.9199999999</v>
      </c>
      <c r="Y26" s="28">
        <f>'[1]Лист1'!Y36-'[3]Лист1'!Y36</f>
        <v>0</v>
      </c>
      <c r="Z26" s="28">
        <f>'[1]Лист1'!Z36-'[3]Лист1'!Z36</f>
        <v>0</v>
      </c>
    </row>
    <row r="27" spans="1:8" ht="18" hidden="1">
      <c r="A27" s="2"/>
      <c r="B27" s="2"/>
      <c r="C27" s="2"/>
      <c r="D27" s="2"/>
      <c r="E27" s="2"/>
      <c r="F27" s="2"/>
      <c r="G27" s="2"/>
      <c r="H27" s="2"/>
    </row>
    <row r="28" spans="1:26" ht="18" hidden="1">
      <c r="A28" s="2"/>
      <c r="B28" s="3" t="s">
        <v>17</v>
      </c>
      <c r="C28" s="28">
        <f>'[3]Лист1'!C36-'[4]Лист1'!C36</f>
        <v>0</v>
      </c>
      <c r="D28" s="28">
        <f>'[3]Лист1'!D36-'[4]Лист1'!D36</f>
        <v>0</v>
      </c>
      <c r="E28" s="28">
        <f>'[3]Лист1'!E36-'[4]Лист1'!E36</f>
        <v>0</v>
      </c>
      <c r="F28" s="28">
        <f>'[3]Лист1'!F36-'[4]Лист1'!F36</f>
        <v>0</v>
      </c>
      <c r="G28" s="28">
        <f>'[3]Лист1'!G36-'[4]Лист1'!G36</f>
        <v>12</v>
      </c>
      <c r="H28" s="28">
        <f>'[3]Лист1'!H36-'[4]Лист1'!H36</f>
        <v>2361463.3200000003</v>
      </c>
      <c r="I28" s="28">
        <f>'[3]Лист1'!I36-'[4]Лист1'!I36</f>
        <v>0</v>
      </c>
      <c r="J28" s="28">
        <f>'[3]Лист1'!J36-'[4]Лист1'!J36</f>
        <v>0</v>
      </c>
      <c r="K28" s="28">
        <f>'[3]Лист1'!K36-'[4]Лист1'!K36</f>
        <v>0</v>
      </c>
      <c r="L28" s="28">
        <f>'[3]Лист1'!L36-'[4]Лист1'!L36</f>
        <v>0</v>
      </c>
      <c r="M28" s="28">
        <f>'[3]Лист1'!M36-'[4]Лист1'!M36</f>
        <v>8</v>
      </c>
      <c r="N28" s="28">
        <f>'[3]Лист1'!N36-'[4]Лист1'!N36</f>
        <v>977000</v>
      </c>
      <c r="O28" s="28">
        <f>'[3]Лист1'!O36-'[4]Лист1'!O36</f>
        <v>0</v>
      </c>
      <c r="P28" s="28">
        <f>'[3]Лист1'!P36-'[4]Лист1'!P36</f>
        <v>0</v>
      </c>
      <c r="Q28" s="28">
        <f>'[3]Лист1'!Q36-'[4]Лист1'!Q36</f>
        <v>0</v>
      </c>
      <c r="R28" s="28">
        <f>'[3]Лист1'!R36-'[4]Лист1'!R36</f>
        <v>0</v>
      </c>
      <c r="S28" s="28">
        <f>'[3]Лист1'!S36-'[4]Лист1'!S36</f>
        <v>0</v>
      </c>
      <c r="T28" s="28">
        <f>'[3]Лист1'!T36-'[4]Лист1'!T36</f>
        <v>0</v>
      </c>
      <c r="U28" s="28">
        <f>'[3]Лист1'!U36-'[4]Лист1'!U36</f>
        <v>0</v>
      </c>
      <c r="V28" s="28">
        <f>'[3]Лист1'!V36-'[4]Лист1'!V36</f>
        <v>0</v>
      </c>
      <c r="W28" s="28">
        <f>'[3]Лист1'!W36-'[4]Лист1'!W36</f>
        <v>25</v>
      </c>
      <c r="X28" s="28">
        <f>'[3]Лист1'!X36-'[4]Лист1'!X36</f>
        <v>505672.5099999998</v>
      </c>
      <c r="Y28" s="28">
        <f>'[3]Лист1'!Y36-'[4]Лист1'!Y36</f>
        <v>0</v>
      </c>
      <c r="Z28" s="28">
        <f>'[3]Лист1'!Z36-'[4]Лист1'!Z36</f>
        <v>0</v>
      </c>
    </row>
    <row r="29" spans="1:8" ht="18" hidden="1">
      <c r="A29" s="2"/>
      <c r="B29" s="2"/>
      <c r="C29" s="2"/>
      <c r="D29" s="2"/>
      <c r="E29" s="2"/>
      <c r="F29" s="2"/>
      <c r="G29" s="2"/>
      <c r="H29" s="2"/>
    </row>
    <row r="30" spans="1:8" ht="18" hidden="1">
      <c r="A30" s="2"/>
      <c r="B30" s="2"/>
      <c r="C30" s="2"/>
      <c r="D30" s="2"/>
      <c r="E30" s="2"/>
      <c r="F30" s="2"/>
      <c r="G30" s="2"/>
      <c r="H30" s="2"/>
    </row>
    <row r="31" spans="1:26" ht="18" hidden="1">
      <c r="A31" s="2"/>
      <c r="B31" s="2" t="s">
        <v>18</v>
      </c>
      <c r="C31" s="28" t="e">
        <f>#REF!-'[5]Лист1'!C36</f>
        <v>#REF!</v>
      </c>
      <c r="D31" s="28" t="e">
        <f>#REF!-'[5]Лист1'!D36</f>
        <v>#REF!</v>
      </c>
      <c r="E31" s="28" t="e">
        <f>#REF!-'[5]Лист1'!E36</f>
        <v>#REF!</v>
      </c>
      <c r="F31" s="28" t="e">
        <f>#REF!-'[5]Лист1'!F36</f>
        <v>#REF!</v>
      </c>
      <c r="G31" s="28" t="e">
        <f>#REF!-'[5]Лист1'!G36</f>
        <v>#REF!</v>
      </c>
      <c r="H31" s="28" t="e">
        <f>#REF!-'[5]Лист1'!H36</f>
        <v>#REF!</v>
      </c>
      <c r="I31" s="28" t="e">
        <f>#REF!-'[5]Лист1'!I36</f>
        <v>#REF!</v>
      </c>
      <c r="J31" s="28" t="e">
        <f>#REF!-'[5]Лист1'!J36</f>
        <v>#REF!</v>
      </c>
      <c r="K31" s="28" t="e">
        <f>#REF!-'[5]Лист1'!K36</f>
        <v>#REF!</v>
      </c>
      <c r="L31" s="28" t="e">
        <f>#REF!-'[5]Лист1'!L36</f>
        <v>#REF!</v>
      </c>
      <c r="M31" s="28" t="e">
        <f>#REF!-'[5]Лист1'!M36</f>
        <v>#REF!</v>
      </c>
      <c r="N31" s="28" t="e">
        <f>#REF!-'[5]Лист1'!N36</f>
        <v>#REF!</v>
      </c>
      <c r="O31" s="28" t="e">
        <f>#REF!-'[5]Лист1'!O36</f>
        <v>#REF!</v>
      </c>
      <c r="P31" s="28" t="e">
        <f>#REF!-'[5]Лист1'!P36</f>
        <v>#REF!</v>
      </c>
      <c r="Q31" s="28" t="e">
        <f>#REF!-'[5]Лист1'!Q36</f>
        <v>#REF!</v>
      </c>
      <c r="R31" s="28" t="e">
        <f>#REF!-'[5]Лист1'!R36</f>
        <v>#REF!</v>
      </c>
      <c r="S31" s="28" t="e">
        <f>#REF!-'[5]Лист1'!S36</f>
        <v>#REF!</v>
      </c>
      <c r="T31" s="28" t="e">
        <f>#REF!-'[5]Лист1'!T36</f>
        <v>#REF!</v>
      </c>
      <c r="U31" s="28" t="e">
        <f>#REF!-'[5]Лист1'!U36</f>
        <v>#REF!</v>
      </c>
      <c r="V31" s="28" t="e">
        <f>#REF!-'[5]Лист1'!V36</f>
        <v>#REF!</v>
      </c>
      <c r="W31" s="28" t="e">
        <f>#REF!-'[5]Лист1'!W36</f>
        <v>#REF!</v>
      </c>
      <c r="X31" s="28" t="e">
        <f>#REF!-'[5]Лист1'!X36</f>
        <v>#REF!</v>
      </c>
      <c r="Y31" s="28" t="e">
        <f>#REF!-'[5]Лист1'!Y36</f>
        <v>#REF!</v>
      </c>
      <c r="Z31" s="28" t="e">
        <f>#REF!-'[5]Лист1'!Z36</f>
        <v>#REF!</v>
      </c>
    </row>
    <row r="32" spans="1:8" ht="18" hidden="1">
      <c r="A32" s="2"/>
      <c r="B32" s="2"/>
      <c r="C32" s="2"/>
      <c r="D32" s="2"/>
      <c r="E32" s="2"/>
      <c r="F32" s="2"/>
      <c r="G32" s="2"/>
      <c r="H32" s="2"/>
    </row>
    <row r="33" spans="1:26" ht="18" hidden="1">
      <c r="A33" s="2"/>
      <c r="B33" s="2"/>
      <c r="C33" s="2"/>
      <c r="D33" s="2"/>
      <c r="E33" s="2"/>
      <c r="F33" s="2"/>
      <c r="G33" s="2"/>
      <c r="H33" s="2"/>
      <c r="T33" s="2" t="s">
        <v>19</v>
      </c>
      <c r="U33" s="29" t="e">
        <f>#REF!-'[3]Лист1'!U36</f>
        <v>#REF!</v>
      </c>
      <c r="V33" s="29" t="e">
        <f>#REF!-'[3]Лист1'!V36</f>
        <v>#REF!</v>
      </c>
      <c r="W33" s="29" t="e">
        <f>#REF!-'[3]Лист1'!W36</f>
        <v>#REF!</v>
      </c>
      <c r="X33" s="29" t="e">
        <f>#REF!-'[3]Лист1'!X36</f>
        <v>#REF!</v>
      </c>
      <c r="Y33" s="29" t="e">
        <f>#REF!-'[3]Лист1'!Y36</f>
        <v>#REF!</v>
      </c>
      <c r="Z33" s="29" t="e">
        <f>#REF!-'[3]Лист1'!Z36</f>
        <v>#REF!</v>
      </c>
    </row>
    <row r="34" spans="1:8" ht="18" hidden="1">
      <c r="A34" s="2"/>
      <c r="B34" s="2"/>
      <c r="C34" s="2"/>
      <c r="D34" s="2"/>
      <c r="E34" s="2"/>
      <c r="F34" s="2"/>
      <c r="G34" s="2"/>
      <c r="H34" s="2"/>
    </row>
    <row r="35" spans="1:8" ht="18" hidden="1">
      <c r="A35" s="2"/>
      <c r="B35" s="2"/>
      <c r="C35" s="2"/>
      <c r="D35" s="2"/>
      <c r="E35" s="2"/>
      <c r="F35" s="2"/>
      <c r="G35" s="2"/>
      <c r="H35" s="2"/>
    </row>
    <row r="36" spans="1:8" ht="18" hidden="1">
      <c r="A36" s="2"/>
      <c r="B36" s="2"/>
      <c r="C36" s="2"/>
      <c r="D36" s="2"/>
      <c r="E36" s="2"/>
      <c r="F36" s="2"/>
      <c r="G36" s="2"/>
      <c r="H36" s="2"/>
    </row>
    <row r="37" spans="1:8" ht="18" hidden="1">
      <c r="A37" s="2"/>
      <c r="B37" s="2"/>
      <c r="C37" s="28" t="e">
        <f>#REF!-'[6]Лист1'!C36</f>
        <v>#REF!</v>
      </c>
      <c r="D37" s="28" t="e">
        <f>#REF!-'[6]Лист1'!D36</f>
        <v>#REF!</v>
      </c>
      <c r="E37" s="28" t="e">
        <f>#REF!-'[6]Лист1'!E36</f>
        <v>#REF!</v>
      </c>
      <c r="F37" s="28" t="e">
        <f>#REF!-'[6]Лист1'!F36</f>
        <v>#REF!</v>
      </c>
      <c r="G37" s="2"/>
      <c r="H37" s="2"/>
    </row>
    <row r="38" spans="1:8" ht="18" hidden="1">
      <c r="A38" s="2"/>
      <c r="B38" s="2"/>
      <c r="C38" s="2"/>
      <c r="D38" s="2"/>
      <c r="E38" s="2"/>
      <c r="F38" s="2"/>
      <c r="G38" s="2"/>
      <c r="H38" s="2"/>
    </row>
    <row r="39" spans="1:8" ht="18" hidden="1">
      <c r="A39" s="2"/>
      <c r="B39" s="2"/>
      <c r="C39" s="2"/>
      <c r="D39" s="2"/>
      <c r="E39" s="2"/>
      <c r="F39" s="2"/>
      <c r="G39" s="2"/>
      <c r="H39" s="2"/>
    </row>
    <row r="40" spans="1:8" ht="18" hidden="1">
      <c r="A40" s="2"/>
      <c r="B40" s="2"/>
      <c r="C40" s="2"/>
      <c r="D40" s="30" t="e">
        <f>D37*0.26</f>
        <v>#REF!</v>
      </c>
      <c r="E40" s="30"/>
      <c r="F40" s="30" t="e">
        <f>F37*0.35</f>
        <v>#REF!</v>
      </c>
      <c r="G40" s="2"/>
      <c r="H40" s="2"/>
    </row>
    <row r="41" spans="1:8" ht="18" hidden="1">
      <c r="A41" s="2"/>
      <c r="B41" s="2"/>
      <c r="C41" s="2"/>
      <c r="D41" s="30"/>
      <c r="E41" s="30"/>
      <c r="F41" s="30"/>
      <c r="G41" s="2"/>
      <c r="H41" s="2"/>
    </row>
    <row r="42" spans="1:8" ht="18" hidden="1">
      <c r="A42" s="2"/>
      <c r="B42" s="2"/>
      <c r="C42" s="2"/>
      <c r="D42" s="30"/>
      <c r="E42" s="30"/>
      <c r="F42" s="30"/>
      <c r="G42" s="2"/>
      <c r="H42" s="2"/>
    </row>
    <row r="43" spans="1:8" ht="18" hidden="1">
      <c r="A43" s="2"/>
      <c r="B43" s="2"/>
      <c r="C43" s="2"/>
      <c r="D43" s="31">
        <v>9275194.18</v>
      </c>
      <c r="E43" s="30"/>
      <c r="F43" s="30">
        <v>242056540.24</v>
      </c>
      <c r="G43" s="2"/>
      <c r="H43" s="2"/>
    </row>
    <row r="44" ht="12.75" hidden="1"/>
    <row r="45" ht="12.75" hidden="1"/>
    <row r="46" ht="12.75" hidden="1"/>
    <row r="47" ht="12.75" hidden="1"/>
    <row r="48" spans="4:6" ht="12.75" hidden="1">
      <c r="D48" s="32" t="e">
        <f>D40-D43</f>
        <v>#REF!</v>
      </c>
      <c r="E48" s="33"/>
      <c r="F48" s="32" t="e">
        <f>F40-F43</f>
        <v>#REF!</v>
      </c>
    </row>
    <row r="50" ht="13.5" thickBot="1"/>
    <row r="51" spans="1:26" s="2" customFormat="1" ht="78.75" customHeight="1">
      <c r="A51" s="89" t="s">
        <v>12</v>
      </c>
      <c r="B51" s="90"/>
      <c r="C51" s="91">
        <f>C13+I13+O13+U13</f>
        <v>7480</v>
      </c>
      <c r="D51" s="92"/>
      <c r="E51" s="89" t="s">
        <v>20</v>
      </c>
      <c r="F51" s="90"/>
      <c r="G51" s="83">
        <f>G13+M13+S13+Y13</f>
        <v>309</v>
      </c>
      <c r="H51" s="84"/>
      <c r="I51" s="88"/>
      <c r="J51" s="88"/>
      <c r="K51" s="88"/>
      <c r="L51" s="88"/>
      <c r="M51" s="93"/>
      <c r="N51" s="93"/>
      <c r="O51" s="88"/>
      <c r="P51" s="88"/>
      <c r="Q51" s="88"/>
      <c r="R51" s="88"/>
      <c r="S51" s="93"/>
      <c r="T51" s="93"/>
      <c r="U51" s="88"/>
      <c r="V51" s="88"/>
      <c r="W51" s="88"/>
      <c r="X51" s="88"/>
      <c r="Y51" s="93"/>
      <c r="Z51" s="93"/>
    </row>
    <row r="52" spans="1:26" s="2" customFormat="1" ht="33" customHeight="1" thickBot="1">
      <c r="A52" s="108" t="s">
        <v>21</v>
      </c>
      <c r="B52" s="109"/>
      <c r="C52" s="106">
        <f>C14+I14+O14+U14</f>
        <v>145571798.91</v>
      </c>
      <c r="D52" s="107"/>
      <c r="E52" s="98" t="s">
        <v>21</v>
      </c>
      <c r="F52" s="99"/>
      <c r="G52" s="85">
        <f>G14+M14+S14+Y14</f>
        <v>50180173.17999999</v>
      </c>
      <c r="H52" s="86"/>
      <c r="I52" s="88"/>
      <c r="J52" s="88"/>
      <c r="K52" s="88"/>
      <c r="L52" s="88"/>
      <c r="M52" s="93"/>
      <c r="N52" s="93"/>
      <c r="O52" s="88"/>
      <c r="P52" s="88"/>
      <c r="Q52" s="88"/>
      <c r="R52" s="88"/>
      <c r="S52" s="93"/>
      <c r="T52" s="93"/>
      <c r="U52" s="88"/>
      <c r="V52" s="88"/>
      <c r="W52" s="88"/>
      <c r="X52" s="88"/>
      <c r="Y52" s="93"/>
      <c r="Z52" s="93"/>
    </row>
    <row r="53" spans="1:26" s="2" customFormat="1" ht="72.75" customHeight="1" thickBot="1">
      <c r="A53" s="110" t="s">
        <v>24</v>
      </c>
      <c r="B53" s="111"/>
      <c r="C53" s="112"/>
      <c r="D53" s="101">
        <f>C15+I15+O15+U15</f>
        <v>7789</v>
      </c>
      <c r="E53" s="102"/>
      <c r="F53" s="102"/>
      <c r="G53" s="102"/>
      <c r="H53" s="103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s="2" customFormat="1" ht="33" customHeight="1" thickBot="1">
      <c r="A54" s="98" t="s">
        <v>21</v>
      </c>
      <c r="B54" s="99"/>
      <c r="C54" s="100"/>
      <c r="D54" s="101">
        <f>C16+I16+O16+U16</f>
        <v>195751972.09000003</v>
      </c>
      <c r="E54" s="102"/>
      <c r="F54" s="102"/>
      <c r="G54" s="102"/>
      <c r="H54" s="103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4:12" ht="12.75" hidden="1">
      <c r="D55" s="34">
        <f>3.591/0.3</f>
        <v>11.97</v>
      </c>
      <c r="F55" s="34">
        <f>66.772/0.35</f>
        <v>190.77714285714288</v>
      </c>
      <c r="J55" s="34">
        <f>0.527/0.3</f>
        <v>1.7566666666666668</v>
      </c>
      <c r="L55" s="34">
        <f>29.072/0.35</f>
        <v>83.06285714285714</v>
      </c>
    </row>
    <row r="56" ht="12.75" hidden="1"/>
    <row r="57" spans="4:12" ht="12.75" hidden="1">
      <c r="D57" s="35">
        <f>D52/1000000/D55</f>
        <v>0</v>
      </c>
      <c r="F57" s="35" t="e">
        <f>E52/1000000/F55</f>
        <v>#VALUE!</v>
      </c>
      <c r="J57" s="35">
        <f>J52/1000000/J55</f>
        <v>0</v>
      </c>
      <c r="L57" s="35">
        <f>L52/1000000/L55</f>
        <v>0</v>
      </c>
    </row>
    <row r="58" ht="12.75" hidden="1"/>
    <row r="59" ht="12.75" hidden="1"/>
    <row r="60" ht="12.75" hidden="1"/>
    <row r="61" ht="12.75" hidden="1"/>
    <row r="62" spans="4:12" ht="12.75" hidden="1">
      <c r="D62" s="34">
        <f>D55-D52/1000000</f>
        <v>11.97</v>
      </c>
      <c r="E62" s="34"/>
      <c r="F62" s="34" t="e">
        <f>F55-E52/1000000</f>
        <v>#VALUE!</v>
      </c>
      <c r="G62" s="34"/>
      <c r="H62" s="34"/>
      <c r="I62" s="34"/>
      <c r="J62" s="34">
        <f>J55-J52/1000000</f>
        <v>1.7566666666666668</v>
      </c>
      <c r="K62" s="34"/>
      <c r="L62" s="34">
        <f>L55-L52/1000000</f>
        <v>83.06285714285714</v>
      </c>
    </row>
    <row r="63" ht="12.75" hidden="1"/>
    <row r="64" ht="12.75" hidden="1"/>
    <row r="65" ht="12.75">
      <c r="H65" s="29"/>
    </row>
    <row r="66" ht="12.75">
      <c r="H66" s="36"/>
    </row>
    <row r="193" ht="15">
      <c r="C193" s="37"/>
    </row>
  </sheetData>
  <sheetProtection/>
  <mergeCells count="98">
    <mergeCell ref="A54:C54"/>
    <mergeCell ref="D53:H53"/>
    <mergeCell ref="D54:H54"/>
    <mergeCell ref="A2:Z6"/>
    <mergeCell ref="C52:D52"/>
    <mergeCell ref="E52:F52"/>
    <mergeCell ref="A52:B52"/>
    <mergeCell ref="A53:C53"/>
    <mergeCell ref="S13:T13"/>
    <mergeCell ref="U54:Z54"/>
    <mergeCell ref="X1:Z1"/>
    <mergeCell ref="I54:N54"/>
    <mergeCell ref="I52:L52"/>
    <mergeCell ref="I51:L51"/>
    <mergeCell ref="M51:N52"/>
    <mergeCell ref="I53:N53"/>
    <mergeCell ref="O54:T54"/>
    <mergeCell ref="O53:T53"/>
    <mergeCell ref="U51:X51"/>
    <mergeCell ref="Y51:Z52"/>
    <mergeCell ref="O52:R52"/>
    <mergeCell ref="U52:X52"/>
    <mergeCell ref="U53:Z53"/>
    <mergeCell ref="A51:B51"/>
    <mergeCell ref="E51:F51"/>
    <mergeCell ref="C51:D51"/>
    <mergeCell ref="S51:T52"/>
    <mergeCell ref="G13:H13"/>
    <mergeCell ref="G14:H14"/>
    <mergeCell ref="M13:N13"/>
    <mergeCell ref="U15:Z15"/>
    <mergeCell ref="U16:Z16"/>
    <mergeCell ref="C16:H16"/>
    <mergeCell ref="G51:H51"/>
    <mergeCell ref="G52:H52"/>
    <mergeCell ref="S14:T14"/>
    <mergeCell ref="I16:N16"/>
    <mergeCell ref="J10:J11"/>
    <mergeCell ref="O14:R14"/>
    <mergeCell ref="O13:R13"/>
    <mergeCell ref="O16:T16"/>
    <mergeCell ref="O51:R51"/>
    <mergeCell ref="C15:H15"/>
    <mergeCell ref="Q10:Q11"/>
    <mergeCell ref="C14:F14"/>
    <mergeCell ref="E10:E11"/>
    <mergeCell ref="M10:M11"/>
    <mergeCell ref="C13:F13"/>
    <mergeCell ref="I10:I11"/>
    <mergeCell ref="I15:N15"/>
    <mergeCell ref="M14:N14"/>
    <mergeCell ref="D10:D11"/>
    <mergeCell ref="I13:L13"/>
    <mergeCell ref="C7:H7"/>
    <mergeCell ref="C8:D9"/>
    <mergeCell ref="P10:P11"/>
    <mergeCell ref="R10:R11"/>
    <mergeCell ref="L10:L11"/>
    <mergeCell ref="I8:J9"/>
    <mergeCell ref="G10:G11"/>
    <mergeCell ref="O15:T15"/>
    <mergeCell ref="I14:L14"/>
    <mergeCell ref="T10:T11"/>
    <mergeCell ref="Z10:Z11"/>
    <mergeCell ref="Y10:Y11"/>
    <mergeCell ref="Y13:Z13"/>
    <mergeCell ref="Y14:Z14"/>
    <mergeCell ref="U10:U11"/>
    <mergeCell ref="U13:X13"/>
    <mergeCell ref="S10:S11"/>
    <mergeCell ref="W10:W11"/>
    <mergeCell ref="Q8:R9"/>
    <mergeCell ref="Y8:Z9"/>
    <mergeCell ref="U8:V9"/>
    <mergeCell ref="K8:L9"/>
    <mergeCell ref="W8:X9"/>
    <mergeCell ref="X10:X11"/>
    <mergeCell ref="O8:P9"/>
    <mergeCell ref="E8:F9"/>
    <mergeCell ref="F10:F11"/>
    <mergeCell ref="U14:X14"/>
    <mergeCell ref="H10:H11"/>
    <mergeCell ref="O7:T7"/>
    <mergeCell ref="V10:V11"/>
    <mergeCell ref="S8:T9"/>
    <mergeCell ref="O10:O11"/>
    <mergeCell ref="U7:Z7"/>
    <mergeCell ref="I7:N7"/>
    <mergeCell ref="A15:B15"/>
    <mergeCell ref="A16:B16"/>
    <mergeCell ref="A7:A11"/>
    <mergeCell ref="M8:N9"/>
    <mergeCell ref="N10:N11"/>
    <mergeCell ref="G8:H9"/>
    <mergeCell ref="C10:C11"/>
    <mergeCell ref="A13:B14"/>
    <mergeCell ref="B7:B11"/>
    <mergeCell ref="K10:K11"/>
  </mergeCells>
  <printOptions/>
  <pageMargins left="0.35" right="0.2" top="0.58" bottom="0.35433070866141736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2020-03-02T07:42:12Z</cp:lastPrinted>
  <dcterms:created xsi:type="dcterms:W3CDTF">1996-10-08T23:32:33Z</dcterms:created>
  <dcterms:modified xsi:type="dcterms:W3CDTF">2020-03-02T07:42:17Z</dcterms:modified>
  <cp:category/>
  <cp:version/>
  <cp:contentType/>
  <cp:contentStatus/>
</cp:coreProperties>
</file>