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  АМБУЛАТОРІЇ\Графіки фото\"/>
    </mc:Choice>
  </mc:AlternateContent>
  <bookViews>
    <workbookView xWindow="0" yWindow="0" windowWidth="20490" windowHeight="83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Лист1!$13:$13</definedName>
    <definedName name="_xlnm.Print_Area" localSheetId="0">Лист1!$A$1:$V$109</definedName>
  </definedNames>
  <calcPr calcId="162913"/>
</workbook>
</file>

<file path=xl/calcChain.xml><?xml version="1.0" encoding="utf-8"?>
<calcChain xmlns="http://schemas.openxmlformats.org/spreadsheetml/2006/main">
  <c r="I54" i="1" l="1"/>
  <c r="I47" i="1"/>
  <c r="I37" i="1"/>
  <c r="I38" i="1"/>
  <c r="K50" i="1" l="1"/>
  <c r="K56" i="1"/>
  <c r="K62" i="1"/>
  <c r="K29" i="1"/>
  <c r="K21" i="1"/>
  <c r="K45" i="1"/>
  <c r="K43" i="1"/>
  <c r="K24" i="1"/>
  <c r="K31" i="1"/>
  <c r="K58" i="1"/>
  <c r="K23" i="1"/>
  <c r="K33" i="1"/>
  <c r="K20" i="1"/>
  <c r="K35" i="1"/>
  <c r="K41" i="1"/>
  <c r="T64" i="1" l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K60" i="1"/>
  <c r="K54" i="1"/>
  <c r="K52" i="1"/>
  <c r="K48" i="1"/>
  <c r="G23" i="1"/>
  <c r="G18" i="1" s="1"/>
  <c r="T18" i="1"/>
  <c r="S18" i="1"/>
  <c r="S15" i="1" s="1"/>
  <c r="R18" i="1"/>
  <c r="Q18" i="1"/>
  <c r="P18" i="1"/>
  <c r="O18" i="1"/>
  <c r="N18" i="1"/>
  <c r="M18" i="1"/>
  <c r="L18" i="1"/>
  <c r="J18" i="1"/>
  <c r="H18" i="1"/>
  <c r="F18" i="1"/>
  <c r="E18" i="1"/>
  <c r="D18" i="1"/>
  <c r="F16" i="1"/>
  <c r="J15" i="1"/>
  <c r="C15" i="1"/>
  <c r="E15" i="1" l="1"/>
  <c r="H15" i="1"/>
  <c r="L15" i="1"/>
  <c r="N15" i="1"/>
  <c r="P15" i="1"/>
  <c r="R15" i="1"/>
  <c r="T15" i="1"/>
  <c r="K18" i="1"/>
  <c r="K15" i="1" s="1"/>
  <c r="I18" i="1"/>
  <c r="I15" i="1" s="1"/>
  <c r="M15" i="1"/>
  <c r="O15" i="1"/>
  <c r="Q15" i="1"/>
  <c r="D15" i="1"/>
</calcChain>
</file>

<file path=xl/sharedStrings.xml><?xml version="1.0" encoding="utf-8"?>
<sst xmlns="http://schemas.openxmlformats.org/spreadsheetml/2006/main" count="319" uniqueCount="159">
  <si>
    <t>Інформація</t>
  </si>
  <si>
    <t>№ п/п</t>
  </si>
  <si>
    <t>Рік початку і закін-чення будівни-цтва</t>
  </si>
  <si>
    <t>За рахунок інших джерел фінансування</t>
  </si>
  <si>
    <t>перед-бачено</t>
  </si>
  <si>
    <t>ВСЬОГО</t>
  </si>
  <si>
    <t>Найменування об’єкта та його місцезнаходження, вид робіт</t>
  </si>
  <si>
    <t>всього</t>
  </si>
  <si>
    <t>проведено касових видатків</t>
  </si>
  <si>
    <t>відкрито асигнувань</t>
  </si>
  <si>
    <t>передбачено</t>
  </si>
  <si>
    <t>за бюджетною програмою КПКВК 2761040</t>
  </si>
  <si>
    <t>За рахунок коштів субвенції з державного бюджету місцевим бюджетам</t>
  </si>
  <si>
    <t xml:space="preserve">про використання субвенції з державного бюджету місцевим бюджетам на здійснення заходів, </t>
  </si>
  <si>
    <t>спрямованих на розвиток системи охорони здоров’я у сільській місцевості</t>
  </si>
  <si>
    <t>Білозерський район</t>
  </si>
  <si>
    <t>Бериславський район</t>
  </si>
  <si>
    <t>Великоолександрівський район</t>
  </si>
  <si>
    <t>Високопільський район</t>
  </si>
  <si>
    <t>Великолепетиський район</t>
  </si>
  <si>
    <t>Голопристанський район</t>
  </si>
  <si>
    <t>Генічеський район</t>
  </si>
  <si>
    <t>Іванівський район</t>
  </si>
  <si>
    <t>Іванівська амбулаторія загальної практики сімейної медицини в смт Іванівка  - будівництво</t>
  </si>
  <si>
    <t>Нижньосірогозький район</t>
  </si>
  <si>
    <t>Новотроїцький район</t>
  </si>
  <si>
    <t>Скадовський район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</si>
  <si>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</si>
  <si>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</si>
  <si>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</si>
  <si>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</si>
  <si>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</si>
  <si>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</si>
  <si>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</si>
  <si>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</si>
  <si>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</si>
  <si>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</si>
  <si>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</si>
  <si>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</si>
  <si>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</si>
  <si>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</si>
  <si>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</si>
  <si>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</si>
  <si>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</si>
  <si>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</si>
  <si>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</si>
  <si>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</si>
  <si>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</si>
  <si>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</si>
  <si>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</si>
  <si>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</si>
  <si>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</si>
  <si>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2018-2019</t>
  </si>
  <si>
    <t>передба-чено</t>
  </si>
  <si>
    <t>Херсонська область</t>
  </si>
  <si>
    <t>прове-дено касових видатків</t>
  </si>
  <si>
    <t>Ольгівська амбулаторія загальної практики сімейної медицини по вул. Миру, 32б в с. Ольгівка Бериславського району - будівництво</t>
  </si>
  <si>
    <t>Козацька амбулаторія загальної практики сімейної медицини по вул,Степова, б/н в смт Козацьке Бериславського району - будівництво</t>
  </si>
  <si>
    <t>Білокриницька амбулаторія загальної практики сімейної медицини по вул. Шкільна, 4а в смт.Біла Криниця Великоолександрівського району - будівництво</t>
  </si>
  <si>
    <t>Калинівська амбулаторія загальної практики сімейної медицини по вул. Шкільна, 96, в смт Калинівське Великоолександрівського району - будівництво</t>
  </si>
  <si>
    <t>Архангельська амбулаторія загальної практики сімейної медицини по вул. Миру, 32б, в смт Архангельське Високопільського району - будівництво</t>
  </si>
  <si>
    <t>Щасливцівська амбулаторія загальної практики сімейної медицини по вул. Миру, 1б, в с. Щасливцеве Генічеського району - будівництво</t>
  </si>
  <si>
    <t>Чонгарська амбулаторія загальної практики сімейної медицини по вул. Шевченка, 63, в с. Чонгар  Генічеського району - будівництво</t>
  </si>
  <si>
    <t>Агайманська амбулаторія загальної практики сімейної медицини по вул. Садового, 2а, в с. Агаймани Іванівськогой району - будівництво</t>
  </si>
  <si>
    <t>Сиваська амбулаторія загальної практики сімейної медицини по вул. Миру, б/н, в смт Сиваське Новотроїцького району - будівництво</t>
  </si>
  <si>
    <t>Білозерська амбулаторія загальної практики сімейної медицини по вул. Пушкіна, 85а, в смт Білозерка Білозерського району - будівництво</t>
  </si>
  <si>
    <t>Роздольненська амбулаторія загальної практики сімейної медицини по вул. Садова, 1а, в с. Роздольне Каланчацького району - будівництво</t>
  </si>
  <si>
    <t>Придбання службового автотранспорту для Ольгівської амбулаторії загальної практики сімейної медицини по вул. Миру, 32б в с. Ольгівка Бериславського району</t>
  </si>
  <si>
    <t>Придбання службового автотранспорту для Козацької амбулаторії загальної практики сімейної медицини по вул,Степова, б/н в смт Козацьке Бериславського району</t>
  </si>
  <si>
    <t>Придбання службового автотранспорту для Білокриницької амбулаторії загальної практики сімейної медицини по вул. Шкільна, 4а в смт.Біла Криниця Великоолександрівського району</t>
  </si>
  <si>
    <t>Придбання службового автотранспорту для Калинівської амбулаторії загальної практики сімейної медицини по вул. Шкільна, 96, в смт Калинівське Великоолександрівського району</t>
  </si>
  <si>
    <t>Придбання службового автотранспорту для Архангельської амбулаторії загальної практики сімейної медицини по вул. Миру, 32б, в смт Архангельське Високопільського району</t>
  </si>
  <si>
    <t xml:space="preserve">Придбання службового автотранспорту для Рубанівської амбулаторії загальної практики сімейної медицини по вул. Лікарняна, 1а, в с. Рубанівка Великолепетиського району </t>
  </si>
  <si>
    <t>Придбання службового автотранспорту для Щасливцівської амбулаторії загальної практики сімейної медицини по вул. Миру, 1б, в с. Щасливцеве Генічеського району</t>
  </si>
  <si>
    <t>Придбання службового автотранспорту для Чонгарської амбулаторії загальної практики сімейної медицини по вул. Шевченка, 63, в с. Чонгар  Генічеського району</t>
  </si>
  <si>
    <t>Придбання службового автотранспорту для Іванівської амбулаторії загальної практики сімейної медицини в смт Іванівка</t>
  </si>
  <si>
    <t>Придбання службового автотранспорту для Агайманської амбулаторії загальної практики сімейної медицини по вул. Садового, 2а, в с. Агаймани Іванівськогой району</t>
  </si>
  <si>
    <t xml:space="preserve">Придбання службового автотранспорту для Білозерської амбулаторії загальної практики сімейної медицини по вул. Пушкіна, 85а, в смт Білозерка Білозерського району </t>
  </si>
  <si>
    <t xml:space="preserve">Придбання службового автотранспорту для Тарасівської  лікарської амбулаторія по вул. Поштова, 2а, в с.Тарасівка Олешківського району </t>
  </si>
  <si>
    <t xml:space="preserve">Придбання службового автотранспорту для Великокопанівської лікарської амбулаторії по вул. Радянська, 10а, в с.Великі Копані Олешківського району </t>
  </si>
  <si>
    <t xml:space="preserve">Придбання службового автотранспорту для Роздольненської амбулаторії загальної практики сімейної медицини по вул. Садова, 1а, в с. Роздольне Каланчацького району </t>
  </si>
  <si>
    <t>РАЗОМ</t>
  </si>
  <si>
    <t>з них 
нерозподілений залишок</t>
  </si>
  <si>
    <r>
      <rPr>
        <b/>
        <sz val="15"/>
        <color theme="1"/>
        <rFont val="Times New Roman"/>
        <family val="1"/>
        <charset val="204"/>
      </rPr>
      <t>ВСЬОГО</t>
    </r>
    <r>
      <rPr>
        <b/>
        <sz val="13"/>
        <color theme="1"/>
        <rFont val="Times New Roman"/>
        <family val="1"/>
        <charset val="204"/>
      </rPr>
      <t xml:space="preserve"> </t>
    </r>
  </si>
  <si>
    <t>Залізнопортівська амбулаторія загальної практики сімейної медицини по вул.Шкільна, 45б, в с.Залізний Порт Голопристанського району - будівництво</t>
  </si>
  <si>
    <t>Дата прийнят-тя в експлуа-тацію об'єкта*</t>
  </si>
  <si>
    <t>Рубанівська амбулаторія загальної практики сімейної медицини по вул.Лікарняна, 1а, в с.Рубанівка Великолепетиського району - будівництво</t>
  </si>
  <si>
    <t>Новозбур’ївська амбулаторія загальної практики сімейної медицини по вул. Лікарняна, 55а, в с. Нова Збур'ївка Голопристанського району - будівництво</t>
  </si>
  <si>
    <t>2018-2020</t>
  </si>
  <si>
    <t>дата та номер Сертифікату або Декларації про готовність об'єкта до експлуата-ції**</t>
  </si>
  <si>
    <t>26.</t>
  </si>
  <si>
    <t>х</t>
  </si>
  <si>
    <t>фактич-но викона-но робіт</t>
  </si>
  <si>
    <t xml:space="preserve">Договір відпові-дального зберігання  №12/1/ВЗ від 26.12.2018  Кузов №     VF1HJD40362100980 </t>
  </si>
  <si>
    <t>Придбання службового автотранспорту для Новозбур’ївської амбулаторії загальної практики сімейної медицини по вул. Лікарняна, 55а, в с. Нова Збур'ївка Голопристанського району</t>
  </si>
  <si>
    <t>Договір відпові-дального зберігання  №12/1/ВЗ від 26.12.2018  Кузов №     VF1HJD40362100994</t>
  </si>
  <si>
    <t xml:space="preserve">Договір відпові-дального зберігання  №12/2/ВЗ/067-02 від 26.12.2018  Кузов №     VF1HJD40362101031 </t>
  </si>
  <si>
    <t>Договір відпові-дального зберігання  №12/2/ВЗ/067-02 від 26.12.2018  Кузов №     VF1HJD40562101029</t>
  </si>
  <si>
    <t>Договір відпові-дального зберігання №12/3/ВЗ від 26.12.2018 Кузов №     VF1HJD40362101045</t>
  </si>
  <si>
    <t xml:space="preserve">Договір відпові-дального зберігання №12/4/ВЗ від 26.12.2018 Кузов №     VF1HJD40462100955 </t>
  </si>
  <si>
    <t xml:space="preserve">Договір відпові-дального зберігання №12/5/ВЗ від 26.12.2018 Кузов №     VF1HJD40462100969 </t>
  </si>
  <si>
    <t>Договір відпові-дального зберігання №12/6/ВЗ від 26.12.2018 Кузов №     VF1HJD40462101023</t>
  </si>
  <si>
    <t>Договір відпові-дального зберігання №12/6/ВЗ від 26.12.2018 Кузов №     VF1HJD40462101040</t>
  </si>
  <si>
    <t>Придбання службового автотранспорту для Залізнопортівської амбулаторії загальної практики сімейної медицини по вул. Шкільна, 45б, в с.Залізний Порт Голопристанського району</t>
  </si>
  <si>
    <t>Договір відпові-дального зберігання №12/6/ВЗ від 26.12.2018 Кузов №     VF1HJD40462101054</t>
  </si>
  <si>
    <t xml:space="preserve">Договір відпові-дального зберігання №12/7/ВЗ від 26.12.2018 Кузов №     VF1HJD40462101068 </t>
  </si>
  <si>
    <t>Договір відпові-дального зберігання №12/7/ВЗ від 26.12.2018 Кузов №     VF1HJD40462101085</t>
  </si>
  <si>
    <t>Договір відпові-дального зберігання №12/8/ВЗ від 26.12.2018 Кузов №     VF1HJD40562100947</t>
  </si>
  <si>
    <t>Договір відпові-дального зберігання №12/8/ВЗ від 26.12.2018 Кузов №     VF1HJD40362100964</t>
  </si>
  <si>
    <t>Договір відпові-дального зберігання №12/9/ВЗ від 26.12.2018 Кузов №     VF1HJD40562100981</t>
  </si>
  <si>
    <t>Договір відпові-дального зберігання №12/10/ВЗ від 26.12.2018 Кузов №     VF1HJD40562101001</t>
  </si>
  <si>
    <t>Договір відпові-дального зберігання №12/11/ВЗ від 28.12.2018 Кузов №     VF1HJD40562101032</t>
  </si>
  <si>
    <t>Договір відпові-дального зберігання №12/11/ВЗ від 28.12.2018 Кузов №     VF1HJD40562101046</t>
  </si>
  <si>
    <t>Виноградів-ське ЦПМСД договір відпові-дального зберігання №12/12/ВЗ від 28.12.2018 Кузов №     VF1HJD40562101063</t>
  </si>
  <si>
    <t>Великокопа-нівське ЦПМСД договір відпові-дального зберігання №12/12//1ВЗ від 28.12.2018 Кузов №     VF1HJD40362101028</t>
  </si>
  <si>
    <t>Договір відпові-дального зберігання №12/13/ВЗ від 26.12.2018  Кузов №     VF1HJD40362101062</t>
  </si>
  <si>
    <t>Договір відпові-дального зберігання №12/13/ВЗ від 26.12.2018  Кузов №     VF1HJD40162101030</t>
  </si>
  <si>
    <t>Договір відпові-дального зберігання №12/14/ВЗ від 26.12.2018  Кузов №     VF1HJD40162100962</t>
  </si>
  <si>
    <t>Договір відпові-дального зберігання №12/15/ВЗ від 26.12.2018 Кузов №     VF1HJD40162101075</t>
  </si>
  <si>
    <t>Чорнобаївська амбулаторія загальної практики сімейної медицини по  пров.Шкільний, 4, в с. Чорнобаївка Білозерського району - будівництво</t>
  </si>
  <si>
    <t>Лазурненська амбулаторія загальної практики сімейної медицини по вул. Центральна, 53, в смт Лазурне Скадовського району - будівництво</t>
  </si>
  <si>
    <t>Тарасівська  лікарська амбулаторія по вул.Поштова, 2а, в с.Тарасівка Олешківського району - будівництво</t>
  </si>
  <si>
    <t>Великокопанівська лікарська амбулаторія по вул.Радянська, 10а, в с.Великі Копані Олешківського району - будівництво</t>
  </si>
  <si>
    <t>2019 рік</t>
  </si>
  <si>
    <t>Токарівська амбулаторія загальної практики сімейної медицини по вул.Придніпровська, 81-д, в с.Токарівка Білозерського району - будівництво</t>
  </si>
  <si>
    <t>Вербівська амбулаторія загальної практики сімейної медицини по вул.Зелена, 1,  в с.Верби Нижньосірогозького району - будівництво</t>
  </si>
  <si>
    <t>Новомиколаївська лікарська амбулаторія по вул. Поштова, 60, в с. Новомиколаївка Скадовського району - будівництво</t>
  </si>
  <si>
    <t>Білозерська ОТГ Білозерського району</t>
  </si>
  <si>
    <t>Виноградівська ОТГ Олешківського району</t>
  </si>
  <si>
    <t>Великокопанівська ОТГ Олешківського району</t>
  </si>
  <si>
    <t>Зеленопідська ОТГ Каховського району</t>
  </si>
  <si>
    <t>Зеленопідська амбулаторія загальної практики сімейної медицини по вул. Перекопська, 1б, в с. Зелений Під Каховського району - будівництво</t>
  </si>
  <si>
    <t>Каланчацька ОТГ  Каланчацького району</t>
  </si>
  <si>
    <t>Любимівська ОТГ Каховського району</t>
  </si>
  <si>
    <t>Любимівська амбулаторія загальної практики сімейної медицини по вул. Мелітопольська, 91, в смт Любимівка Каховського району - будівництво</t>
  </si>
  <si>
    <t>Чаплинська ОТГ Чаплинського району</t>
  </si>
  <si>
    <t>Магдалинівська амбулаторія загальної практики сімейної медицини по вул. Молодіжна, 17, в с. Магдалинівка Чаплинського району - будівництво</t>
  </si>
  <si>
    <t>Придбання службового автотранспорту для Токарівська амбулаторія загальної практики сімейної медицини по вул.Придніпровська, 81-д, в с.Токарівка Білозерського району</t>
  </si>
  <si>
    <t xml:space="preserve">Придбання службового автотранспорту для Вербівської амбулаторії загальної практики сімейної медицини по вул.Зелена, 1,  в с.Верби Нижньосірогозького району </t>
  </si>
  <si>
    <t xml:space="preserve">Придбання службового автотранспорту для Лазурненської амбулаторії загальної практики сімейної медицини по вул. Центральна, 53, в смт Лазурне Скадовського району </t>
  </si>
  <si>
    <t xml:space="preserve">Придбання службового автотранспорту для Зеленопідської амбулаторії загальної практики сімейної медицини по вул. Перекопська, 1б, в с. Зелений Під Каховського району </t>
  </si>
  <si>
    <t>Каланчацька ОТГ Каланчацького району</t>
  </si>
  <si>
    <t xml:space="preserve">Придбання службового автотранспорту для Любимівської амбулаторії загальної практики сімейної медицини по вул. Мелітопольська, 91, в смт Любимівка Каховського району </t>
  </si>
  <si>
    <t>Придбання службового автотранспорту для Магдалинівської амбулаторії загальної практики сімейної медицини по вул. Молодіжна, 17, в с. Магдалинівка Чаплинського району</t>
  </si>
  <si>
    <t>грудень 2018р.</t>
  </si>
  <si>
    <t>Старозбур’ївська амбулаторія загальної практики сімейної медицини по вул. Комсомольська (Першотравнева), 41, в с.Стара Збур'ївка,  Голопристанського району - будівництво</t>
  </si>
  <si>
    <t>Придбання службового автотранспорту дляЧорнобаївської амбулаторії загальної практики сімейної медицини по  пров. Шкільний, 4, в с.Чорнобаївка Білозерського району</t>
  </si>
  <si>
    <t>Придбання службового автотранспорту для Старозбур’ївської амбулаторії загальної практики сімейної медицини по вул. Комсомольська  (Першотравнева), 41, в с.Стара Збур'ївка,  Голопристанського району</t>
  </si>
  <si>
    <t xml:space="preserve">Придбання службового автотранспорту для Новомиколаївської лікарської амбулаторії по вул. Поштова, 60, в с.Новомиколаївка Скадовського району </t>
  </si>
  <si>
    <t>загальний фонд державного бюджету</t>
  </si>
  <si>
    <t>спеціальний фонд державного бюджету</t>
  </si>
  <si>
    <t xml:space="preserve">заборгованість за фактично виконані роботи </t>
  </si>
  <si>
    <t>фактично виконано робіт(фактичні видатки)</t>
  </si>
  <si>
    <t>фактично виконано робіт (фактичні видатки)</t>
  </si>
  <si>
    <t>По об'єктах, роботи на яких повністю завершені, та заходах, які реалізовані</t>
  </si>
  <si>
    <t>За рахунок коштів місцевих бюджетів</t>
  </si>
  <si>
    <t>тис.гривень</t>
  </si>
  <si>
    <t>станом на 01 вересня 2019 року</t>
  </si>
  <si>
    <t>Придбання службового автотранспорту для Сиваської амбулаторії загальної практики сімейної медицини по вул. Миру, б/н, в смт Сиваське Новотроїцького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</si>
</sst>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"/>
    <numFmt numFmtId="166" formatCode="#,##0.000"/>
    <numFmt numFmtId="167" formatCode="#,##0.0"/>
    <numFmt numFmtId="168" formatCode="#,##0.0000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5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.5"/>
      <name val="Times New Roman"/>
      <family val="1"/>
      <charset val="204"/>
    </font>
    <font>
      <sz val="16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i/>
      <sz val="16"/>
      <name val="Times New Roman"/>
      <family val="1"/>
      <charset val="204"/>
    </font>
    <font>
      <i/>
      <sz val="16"/>
      <name val="Arial"/>
      <family val="2"/>
      <charset val="204"/>
    </font>
    <font>
      <b/>
      <i/>
      <sz val="16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2" fillId="0" borderId="0" xfId="0" applyFont="1"/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NumberFormat="1" applyFont="1" applyFill="1" applyBorder="1" applyAlignment="1">
      <alignment horizontal="center" vertical="top" wrapText="1"/>
    </xf>
    <xf numFmtId="1" fontId="15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165" fontId="18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9" fillId="0" borderId="1" xfId="0" applyFont="1" applyBorder="1"/>
    <xf numFmtId="0" fontId="0" fillId="0" borderId="0" xfId="0" applyFill="1"/>
    <xf numFmtId="166" fontId="10" fillId="0" borderId="1" xfId="0" applyNumberFormat="1" applyFont="1" applyBorder="1" applyAlignment="1">
      <alignment horizontal="center" vertical="center"/>
    </xf>
    <xf numFmtId="166" fontId="15" fillId="0" borderId="1" xfId="0" applyNumberFormat="1" applyFont="1" applyBorder="1" applyAlignment="1"/>
    <xf numFmtId="166" fontId="18" fillId="2" borderId="1" xfId="0" applyNumberFormat="1" applyFont="1" applyFill="1" applyBorder="1" applyAlignment="1">
      <alignment horizontal="center" vertical="top"/>
    </xf>
    <xf numFmtId="166" fontId="19" fillId="0" borderId="1" xfId="0" applyNumberFormat="1" applyFont="1" applyBorder="1" applyAlignment="1">
      <alignment horizontal="center" vertical="top"/>
    </xf>
    <xf numFmtId="166" fontId="15" fillId="0" borderId="1" xfId="0" applyNumberFormat="1" applyFont="1" applyBorder="1" applyAlignment="1">
      <alignment horizontal="center" vertical="top"/>
    </xf>
    <xf numFmtId="166" fontId="18" fillId="0" borderId="1" xfId="0" applyNumberFormat="1" applyFont="1" applyFill="1" applyBorder="1" applyAlignment="1">
      <alignment horizontal="center" vertical="top"/>
    </xf>
    <xf numFmtId="166" fontId="20" fillId="2" borderId="1" xfId="0" applyNumberFormat="1" applyFont="1" applyFill="1" applyBorder="1" applyAlignment="1">
      <alignment horizontal="center" vertical="top"/>
    </xf>
    <xf numFmtId="166" fontId="20" fillId="2" borderId="1" xfId="0" applyNumberFormat="1" applyFont="1" applyFill="1" applyBorder="1" applyAlignment="1">
      <alignment vertical="top"/>
    </xf>
    <xf numFmtId="166" fontId="20" fillId="0" borderId="1" xfId="0" applyNumberFormat="1" applyFont="1" applyFill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/>
    </xf>
    <xf numFmtId="1" fontId="15" fillId="0" borderId="1" xfId="0" applyNumberFormat="1" applyFont="1" applyFill="1" applyBorder="1" applyAlignment="1">
      <alignment vertical="top" wrapText="1"/>
    </xf>
    <xf numFmtId="0" fontId="15" fillId="0" borderId="1" xfId="0" applyFont="1" applyFill="1" applyBorder="1" applyAlignment="1"/>
    <xf numFmtId="166" fontId="8" fillId="0" borderId="1" xfId="0" applyNumberFormat="1" applyFont="1" applyFill="1" applyBorder="1" applyAlignment="1">
      <alignment horizontal="center" vertical="top"/>
    </xf>
    <xf numFmtId="166" fontId="15" fillId="0" borderId="1" xfId="0" applyNumberFormat="1" applyFont="1" applyFill="1" applyBorder="1" applyAlignment="1">
      <alignment horizontal="center" vertical="top"/>
    </xf>
    <xf numFmtId="0" fontId="9" fillId="0" borderId="1" xfId="0" applyFont="1" applyBorder="1"/>
    <xf numFmtId="0" fontId="28" fillId="0" borderId="1" xfId="0" applyFont="1" applyBorder="1" applyAlignment="1">
      <alignment vertical="center"/>
    </xf>
    <xf numFmtId="166" fontId="28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164" fontId="31" fillId="0" borderId="1" xfId="0" applyNumberFormat="1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top" wrapText="1"/>
    </xf>
    <xf numFmtId="165" fontId="18" fillId="2" borderId="1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/>
    <xf numFmtId="0" fontId="19" fillId="2" borderId="1" xfId="0" applyFont="1" applyFill="1" applyBorder="1"/>
    <xf numFmtId="0" fontId="0" fillId="2" borderId="0" xfId="0" applyFill="1" applyBorder="1"/>
    <xf numFmtId="167" fontId="18" fillId="2" borderId="1" xfId="0" applyNumberFormat="1" applyFont="1" applyFill="1" applyBorder="1" applyAlignment="1">
      <alignment horizontal="center" vertical="top"/>
    </xf>
    <xf numFmtId="167" fontId="15" fillId="0" borderId="1" xfId="0" applyNumberFormat="1" applyFont="1" applyBorder="1" applyAlignment="1">
      <alignment horizontal="center" vertical="top"/>
    </xf>
    <xf numFmtId="167" fontId="15" fillId="0" borderId="1" xfId="0" applyNumberFormat="1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168" fontId="15" fillId="0" borderId="1" xfId="0" applyNumberFormat="1" applyFont="1" applyFill="1" applyBorder="1" applyAlignment="1">
      <alignment horizontal="center" vertical="top"/>
    </xf>
    <xf numFmtId="0" fontId="15" fillId="2" borderId="1" xfId="0" applyFont="1" applyFill="1" applyBorder="1" applyAlignment="1">
      <alignment horizontal="left" vertical="top" wrapText="1"/>
    </xf>
    <xf numFmtId="166" fontId="10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23" fillId="0" borderId="0" xfId="0" applyFont="1" applyFill="1" applyAlignment="1"/>
    <xf numFmtId="0" fontId="0" fillId="0" borderId="0" xfId="0" applyFill="1" applyAlignment="1"/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166" fontId="28" fillId="0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/>
    <xf numFmtId="166" fontId="18" fillId="2" borderId="1" xfId="0" applyNumberFormat="1" applyFont="1" applyFill="1" applyBorder="1" applyAlignment="1">
      <alignment vertical="top"/>
    </xf>
    <xf numFmtId="166" fontId="15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166" fontId="10" fillId="0" borderId="1" xfId="0" applyNumberFormat="1" applyFont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center" vertical="top" wrapText="1"/>
    </xf>
    <xf numFmtId="166" fontId="28" fillId="0" borderId="1" xfId="0" applyNumberFormat="1" applyFont="1" applyBorder="1" applyAlignment="1">
      <alignment horizontal="center" vertical="center" wrapText="1"/>
    </xf>
    <xf numFmtId="166" fontId="15" fillId="0" borderId="1" xfId="0" applyNumberFormat="1" applyFont="1" applyBorder="1" applyAlignment="1">
      <alignment wrapText="1"/>
    </xf>
    <xf numFmtId="49" fontId="15" fillId="0" borderId="1" xfId="0" applyNumberFormat="1" applyFont="1" applyBorder="1" applyAlignment="1">
      <alignment horizontal="center" vertical="top"/>
    </xf>
    <xf numFmtId="49" fontId="15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/>
    <xf numFmtId="0" fontId="15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top"/>
    </xf>
    <xf numFmtId="166" fontId="32" fillId="0" borderId="1" xfId="0" applyNumberFormat="1" applyFont="1" applyBorder="1" applyAlignment="1">
      <alignment horizontal="center" vertical="top" wrapText="1"/>
    </xf>
    <xf numFmtId="166" fontId="32" fillId="0" borderId="1" xfId="0" applyNumberFormat="1" applyFont="1" applyBorder="1" applyAlignment="1">
      <alignment vertical="top" wrapText="1"/>
    </xf>
    <xf numFmtId="166" fontId="32" fillId="0" borderId="1" xfId="0" applyNumberFormat="1" applyFont="1" applyFill="1" applyBorder="1" applyAlignment="1">
      <alignment horizontal="center" vertical="top" wrapText="1"/>
    </xf>
    <xf numFmtId="166" fontId="10" fillId="2" borderId="1" xfId="0" applyNumberFormat="1" applyFont="1" applyFill="1" applyBorder="1" applyAlignment="1">
      <alignment horizontal="center" vertical="center"/>
    </xf>
    <xf numFmtId="166" fontId="15" fillId="2" borderId="1" xfId="0" applyNumberFormat="1" applyFont="1" applyFill="1" applyBorder="1" applyAlignment="1">
      <alignment horizontal="center" vertical="top"/>
    </xf>
    <xf numFmtId="0" fontId="0" fillId="3" borderId="0" xfId="0" applyFill="1"/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11" fillId="0" borderId="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/>
    </xf>
    <xf numFmtId="166" fontId="19" fillId="0" borderId="1" xfId="0" applyNumberFormat="1" applyFont="1" applyFill="1" applyBorder="1" applyAlignment="1">
      <alignment horizontal="center" vertical="top"/>
    </xf>
    <xf numFmtId="167" fontId="18" fillId="0" borderId="1" xfId="0" applyNumberFormat="1" applyFont="1" applyFill="1" applyBorder="1" applyAlignment="1">
      <alignment horizontal="center" vertical="top"/>
    </xf>
    <xf numFmtId="167" fontId="8" fillId="0" borderId="1" xfId="0" applyNumberFormat="1" applyFont="1" applyFill="1" applyBorder="1" applyAlignment="1">
      <alignment horizontal="center" vertical="top"/>
    </xf>
    <xf numFmtId="0" fontId="23" fillId="0" borderId="0" xfId="0" applyFont="1" applyFill="1" applyAlignment="1"/>
    <xf numFmtId="166" fontId="21" fillId="0" borderId="1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33" fillId="0" borderId="6" xfId="0" applyFont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22" fillId="0" borderId="0" xfId="0" applyFont="1" applyFill="1" applyAlignment="1"/>
    <xf numFmtId="0" fontId="23" fillId="0" borderId="0" xfId="0" applyFont="1" applyFill="1" applyAlignment="1"/>
    <xf numFmtId="0" fontId="24" fillId="0" borderId="0" xfId="0" applyFont="1" applyFill="1" applyAlignment="1">
      <alignment horizontal="center"/>
    </xf>
    <xf numFmtId="0" fontId="25" fillId="0" borderId="0" xfId="0" applyFont="1" applyFill="1" applyAlignment="1"/>
    <xf numFmtId="0" fontId="26" fillId="0" borderId="0" xfId="0" applyFont="1" applyFill="1" applyAlignment="1">
      <alignment horizontal="center"/>
    </xf>
    <xf numFmtId="0" fontId="27" fillId="0" borderId="0" xfId="0" applyFont="1" applyFill="1" applyAlignment="1"/>
    <xf numFmtId="0" fontId="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9"/>
  <sheetViews>
    <sheetView tabSelected="1" view="pageBreakPreview" topLeftCell="I64" zoomScale="90" zoomScaleNormal="90" zoomScaleSheetLayoutView="90" zoomScalePageLayoutView="75" workbookViewId="0">
      <selection activeCell="A110" sqref="A110:XFD114"/>
    </sheetView>
  </sheetViews>
  <sheetFormatPr defaultRowHeight="15" x14ac:dyDescent="0.25"/>
  <cols>
    <col min="1" max="1" width="4.28515625" customWidth="1"/>
    <col min="2" max="2" width="31.5703125" customWidth="1"/>
    <col min="3" max="3" width="7.5703125" customWidth="1"/>
    <col min="4" max="4" width="16.28515625" style="81" customWidth="1"/>
    <col min="5" max="5" width="13.7109375" style="81" customWidth="1"/>
    <col min="6" max="6" width="14.42578125" customWidth="1"/>
    <col min="7" max="7" width="13.7109375" customWidth="1"/>
    <col min="8" max="8" width="14.140625" style="17" customWidth="1"/>
    <col min="9" max="9" width="12.140625" style="17" customWidth="1"/>
    <col min="10" max="10" width="14.85546875" customWidth="1"/>
    <col min="11" max="11" width="12.28515625" customWidth="1"/>
    <col min="12" max="12" width="10.5703125" customWidth="1"/>
    <col min="13" max="13" width="12.140625" customWidth="1"/>
    <col min="14" max="14" width="13.140625" customWidth="1"/>
    <col min="15" max="15" width="10.7109375" customWidth="1"/>
    <col min="16" max="16" width="10.5703125" customWidth="1"/>
    <col min="17" max="17" width="9.5703125" customWidth="1"/>
    <col min="18" max="18" width="9.28515625" customWidth="1"/>
    <col min="19" max="19" width="10.28515625" customWidth="1"/>
    <col min="20" max="20" width="10" customWidth="1"/>
    <col min="21" max="21" width="9" customWidth="1"/>
    <col min="22" max="22" width="18.85546875" style="63" customWidth="1"/>
    <col min="23" max="23" width="9.140625" customWidth="1"/>
  </cols>
  <sheetData>
    <row r="1" spans="1:22" ht="21" x14ac:dyDescent="0.3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100"/>
    </row>
    <row r="2" spans="1:22" ht="21" x14ac:dyDescent="0.35">
      <c r="A2" s="98" t="s">
        <v>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</row>
    <row r="3" spans="1:22" ht="21" x14ac:dyDescent="0.35">
      <c r="A3" s="98" t="s">
        <v>14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/>
    </row>
    <row r="4" spans="1:22" ht="20.25" x14ac:dyDescent="0.3">
      <c r="A4" s="101" t="s">
        <v>11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99"/>
    </row>
    <row r="5" spans="1:22" ht="9" customHeight="1" x14ac:dyDescent="0.35">
      <c r="A5" s="82"/>
      <c r="B5" s="55"/>
      <c r="C5" s="55"/>
      <c r="D5" s="55"/>
      <c r="E5" s="55"/>
      <c r="F5" s="55"/>
      <c r="G5" s="55"/>
      <c r="H5" s="92"/>
      <c r="I5" s="92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83"/>
    </row>
    <row r="6" spans="1:22" ht="21" x14ac:dyDescent="0.35">
      <c r="A6" s="103" t="s">
        <v>157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</row>
    <row r="7" spans="1:22" ht="7.5" customHeight="1" x14ac:dyDescent="0.35">
      <c r="A7" s="84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85"/>
    </row>
    <row r="8" spans="1:22" ht="32.25" customHeight="1" x14ac:dyDescent="0.35">
      <c r="A8" s="54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4"/>
      <c r="T8" s="84"/>
      <c r="U8" s="54"/>
      <c r="V8" s="86" t="s">
        <v>156</v>
      </c>
    </row>
    <row r="9" spans="1:22" ht="23.25" customHeight="1" x14ac:dyDescent="0.25">
      <c r="A9" s="105" t="s">
        <v>1</v>
      </c>
      <c r="B9" s="106" t="s">
        <v>6</v>
      </c>
      <c r="C9" s="105" t="s">
        <v>2</v>
      </c>
      <c r="D9" s="94" t="s">
        <v>52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6" t="s">
        <v>154</v>
      </c>
    </row>
    <row r="10" spans="1:22" ht="45.75" customHeight="1" x14ac:dyDescent="0.25">
      <c r="A10" s="105"/>
      <c r="B10" s="106"/>
      <c r="C10" s="105"/>
      <c r="D10" s="106" t="s">
        <v>12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 t="s">
        <v>155</v>
      </c>
      <c r="O10" s="106"/>
      <c r="P10" s="106"/>
      <c r="Q10" s="106"/>
      <c r="R10" s="106" t="s">
        <v>3</v>
      </c>
      <c r="S10" s="118"/>
      <c r="T10" s="118"/>
      <c r="U10" s="105" t="s">
        <v>85</v>
      </c>
      <c r="V10" s="97"/>
    </row>
    <row r="11" spans="1:22" ht="59.25" customHeight="1" x14ac:dyDescent="0.25">
      <c r="A11" s="105"/>
      <c r="B11" s="106"/>
      <c r="C11" s="105"/>
      <c r="D11" s="109" t="s">
        <v>10</v>
      </c>
      <c r="E11" s="110"/>
      <c r="F11" s="106" t="s">
        <v>9</v>
      </c>
      <c r="G11" s="107"/>
      <c r="H11" s="109" t="s">
        <v>8</v>
      </c>
      <c r="I11" s="110"/>
      <c r="J11" s="106" t="s">
        <v>152</v>
      </c>
      <c r="K11" s="107"/>
      <c r="L11" s="106" t="s">
        <v>151</v>
      </c>
      <c r="M11" s="107"/>
      <c r="N11" s="106" t="s">
        <v>53</v>
      </c>
      <c r="O11" s="106" t="s">
        <v>55</v>
      </c>
      <c r="P11" s="106" t="s">
        <v>153</v>
      </c>
      <c r="Q11" s="105" t="s">
        <v>151</v>
      </c>
      <c r="R11" s="106" t="s">
        <v>4</v>
      </c>
      <c r="S11" s="106" t="s">
        <v>55</v>
      </c>
      <c r="T11" s="106" t="s">
        <v>92</v>
      </c>
      <c r="U11" s="118"/>
      <c r="V11" s="108" t="s">
        <v>89</v>
      </c>
    </row>
    <row r="12" spans="1:22" ht="153.75" customHeight="1" x14ac:dyDescent="0.25">
      <c r="A12" s="105"/>
      <c r="B12" s="106"/>
      <c r="C12" s="105"/>
      <c r="D12" s="87" t="s">
        <v>149</v>
      </c>
      <c r="E12" s="87" t="s">
        <v>150</v>
      </c>
      <c r="F12" s="14" t="s">
        <v>149</v>
      </c>
      <c r="G12" s="14" t="s">
        <v>150</v>
      </c>
      <c r="H12" s="87" t="s">
        <v>149</v>
      </c>
      <c r="I12" s="87" t="s">
        <v>150</v>
      </c>
      <c r="J12" s="14" t="s">
        <v>149</v>
      </c>
      <c r="K12" s="14" t="s">
        <v>150</v>
      </c>
      <c r="L12" s="14" t="s">
        <v>149</v>
      </c>
      <c r="M12" s="14" t="s">
        <v>150</v>
      </c>
      <c r="N12" s="107"/>
      <c r="O12" s="107" t="s">
        <v>7</v>
      </c>
      <c r="P12" s="107"/>
      <c r="Q12" s="108"/>
      <c r="R12" s="107"/>
      <c r="S12" s="107" t="s">
        <v>7</v>
      </c>
      <c r="T12" s="107"/>
      <c r="U12" s="118"/>
      <c r="V12" s="117"/>
    </row>
    <row r="13" spans="1:22" ht="27.75" customHeight="1" x14ac:dyDescent="0.25">
      <c r="A13" s="15">
        <v>1</v>
      </c>
      <c r="B13" s="15">
        <v>2</v>
      </c>
      <c r="C13" s="15">
        <v>3</v>
      </c>
      <c r="D13" s="58">
        <v>4</v>
      </c>
      <c r="E13" s="58">
        <v>5</v>
      </c>
      <c r="F13" s="15">
        <v>6</v>
      </c>
      <c r="G13" s="15">
        <v>7</v>
      </c>
      <c r="H13" s="58">
        <v>8</v>
      </c>
      <c r="I13" s="58">
        <v>9</v>
      </c>
      <c r="J13" s="15">
        <v>10</v>
      </c>
      <c r="K13" s="15">
        <v>11</v>
      </c>
      <c r="L13" s="15">
        <v>12</v>
      </c>
      <c r="M13" s="15">
        <v>13</v>
      </c>
      <c r="N13" s="15">
        <v>14</v>
      </c>
      <c r="O13" s="15">
        <v>15</v>
      </c>
      <c r="P13" s="15">
        <v>16</v>
      </c>
      <c r="Q13" s="15">
        <v>17</v>
      </c>
      <c r="R13" s="15">
        <v>18</v>
      </c>
      <c r="S13" s="15">
        <v>19</v>
      </c>
      <c r="T13" s="15">
        <v>20</v>
      </c>
      <c r="U13" s="15">
        <v>21</v>
      </c>
      <c r="V13" s="15">
        <v>22</v>
      </c>
    </row>
    <row r="14" spans="1:22" s="17" customFormat="1" ht="28.5" customHeight="1" x14ac:dyDescent="0.25">
      <c r="A14" s="115" t="s">
        <v>54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</row>
    <row r="15" spans="1:22" ht="23.25" x14ac:dyDescent="0.25">
      <c r="A15" s="13"/>
      <c r="B15" s="27" t="s">
        <v>81</v>
      </c>
      <c r="C15" s="18">
        <f>SUM(C20:C62)</f>
        <v>0</v>
      </c>
      <c r="D15" s="53">
        <f>D16+D18+D64</f>
        <v>62401.4</v>
      </c>
      <c r="E15" s="53">
        <f t="shared" ref="E15:T15" si="0">E16+E18+E64</f>
        <v>124959.2</v>
      </c>
      <c r="F15" s="18">
        <v>31239.800000000007</v>
      </c>
      <c r="G15" s="18">
        <v>124959.2</v>
      </c>
      <c r="H15" s="53">
        <f t="shared" si="0"/>
        <v>16899.168410000002</v>
      </c>
      <c r="I15" s="53">
        <f t="shared" si="0"/>
        <v>35130.704920000004</v>
      </c>
      <c r="J15" s="18">
        <f t="shared" si="0"/>
        <v>12499.800000000003</v>
      </c>
      <c r="K15" s="18">
        <f t="shared" si="0"/>
        <v>9584.4070000000029</v>
      </c>
      <c r="L15" s="18">
        <f t="shared" si="0"/>
        <v>0</v>
      </c>
      <c r="M15" s="18">
        <f t="shared" si="0"/>
        <v>0</v>
      </c>
      <c r="N15" s="18">
        <f t="shared" si="0"/>
        <v>18663.169999999995</v>
      </c>
      <c r="O15" s="18">
        <f t="shared" si="0"/>
        <v>0</v>
      </c>
      <c r="P15" s="18">
        <f t="shared" si="0"/>
        <v>0</v>
      </c>
      <c r="Q15" s="18">
        <f t="shared" si="0"/>
        <v>0</v>
      </c>
      <c r="R15" s="18">
        <f t="shared" si="0"/>
        <v>0</v>
      </c>
      <c r="S15" s="18">
        <f t="shared" si="0"/>
        <v>0</v>
      </c>
      <c r="T15" s="18">
        <f t="shared" si="0"/>
        <v>0</v>
      </c>
      <c r="U15" s="18" t="s">
        <v>91</v>
      </c>
      <c r="V15" s="64" t="s">
        <v>91</v>
      </c>
    </row>
    <row r="16" spans="1:22" ht="33" x14ac:dyDescent="0.25">
      <c r="A16" s="13"/>
      <c r="B16" s="70" t="s">
        <v>82</v>
      </c>
      <c r="C16" s="18"/>
      <c r="D16" s="53">
        <v>5908.8969999999999</v>
      </c>
      <c r="E16" s="93">
        <v>483.17099999999999</v>
      </c>
      <c r="F16" s="53">
        <f>17088.558-2600</f>
        <v>14488.558000000001</v>
      </c>
      <c r="G16" s="79"/>
      <c r="H16" s="53">
        <v>0</v>
      </c>
      <c r="I16" s="53">
        <v>0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64"/>
    </row>
    <row r="17" spans="1:37" ht="23.25" x14ac:dyDescent="0.25">
      <c r="A17" s="73"/>
      <c r="B17" s="113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</row>
    <row r="18" spans="1:37" s="39" customFormat="1" ht="23.25" x14ac:dyDescent="0.25">
      <c r="A18" s="38"/>
      <c r="B18" s="40" t="s">
        <v>5</v>
      </c>
      <c r="C18" s="18"/>
      <c r="D18" s="53">
        <f>D20+D21+D23+D24+D26+D27+D29+D31+D33+D34+D35+D37+D38+D40+D41+D43+D45+D47+D48+D50+D52+D54+D56+D58+D60+D62</f>
        <v>43492.503000000004</v>
      </c>
      <c r="E18" s="53">
        <f t="shared" ref="E18:Q18" si="1">E20+E21+E23+E24+E26+E27+E29+E31+E33+E34+E35+E37+E38+E40+E41+E43+E45+E47+E48+E50+E52+E54+E56+E58+E60+E62</f>
        <v>124476.02899999999</v>
      </c>
      <c r="F18" s="18">
        <f>F20+F21+F23+F24+F26+F27+F29+F31+F33+F34+F35+F37+F38+F40+F41+F43+F45+F47+F48+F50+F52+F54+F56+F58+F60+F62</f>
        <v>4251.2420000000002</v>
      </c>
      <c r="G18" s="18">
        <f t="shared" si="1"/>
        <v>124812.52499999999</v>
      </c>
      <c r="H18" s="53">
        <f t="shared" si="1"/>
        <v>4399.36841</v>
      </c>
      <c r="I18" s="53">
        <f>I20+I21+I23+I24+I26+I27+I29+I31+I33+I34+I35+I37+I38+I40+I41+I43+I45+I47+I48+I50+I52+I54+I56+I58+I60+I62</f>
        <v>35130.704920000004</v>
      </c>
      <c r="J18" s="18">
        <f t="shared" si="1"/>
        <v>0</v>
      </c>
      <c r="K18" s="18">
        <f t="shared" si="1"/>
        <v>9584.4070000000029</v>
      </c>
      <c r="L18" s="18">
        <f t="shared" si="1"/>
        <v>0</v>
      </c>
      <c r="M18" s="18">
        <f t="shared" si="1"/>
        <v>0</v>
      </c>
      <c r="N18" s="18">
        <f t="shared" si="1"/>
        <v>18663.169999999995</v>
      </c>
      <c r="O18" s="18">
        <f t="shared" si="1"/>
        <v>0</v>
      </c>
      <c r="P18" s="18">
        <f t="shared" si="1"/>
        <v>0</v>
      </c>
      <c r="Q18" s="18">
        <f t="shared" si="1"/>
        <v>0</v>
      </c>
      <c r="R18" s="18">
        <f>R20+R21+R23+R24+R26+R27+R29+R31+R33+R34+R35+R37+R38+R40+R41+R43+R45+R47+R48+R50+R52+R54+R56+R58+R60+R62</f>
        <v>0</v>
      </c>
      <c r="S18" s="18">
        <f>S20+S21+S23+S24+S26+S27+S29+S31+S33+S34+S35+S37+S38+S40+S41+S43+S45+S47+S48+S50+S52+S54+S56+S58+S60+S62</f>
        <v>0</v>
      </c>
      <c r="T18" s="18">
        <f>T20+T21+T23+T24+T26+T27+T29+T31+T33+T34+T35+T37+T38+T40+T41+T43+T45+T47+T48+T50+T52+T54+T56+T58+T60+T62</f>
        <v>0</v>
      </c>
      <c r="U18" s="18"/>
      <c r="V18" s="64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</row>
    <row r="19" spans="1:37" ht="21.75" customHeight="1" x14ac:dyDescent="0.25">
      <c r="A19" s="72"/>
      <c r="B19" s="2" t="s">
        <v>15</v>
      </c>
      <c r="C19" s="71"/>
      <c r="D19" s="88"/>
      <c r="E19" s="88"/>
      <c r="F19" s="19"/>
      <c r="G19" s="19"/>
      <c r="H19" s="60"/>
      <c r="I19" s="60"/>
      <c r="J19" s="60"/>
      <c r="K19" s="60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67"/>
    </row>
    <row r="20" spans="1:37" ht="105" customHeight="1" x14ac:dyDescent="0.25">
      <c r="A20" s="8" t="s">
        <v>27</v>
      </c>
      <c r="B20" s="3" t="s">
        <v>119</v>
      </c>
      <c r="C20" s="11" t="s">
        <v>52</v>
      </c>
      <c r="D20" s="23">
        <v>9419.4619999999995</v>
      </c>
      <c r="E20" s="23">
        <v>2028.2</v>
      </c>
      <c r="F20" s="23">
        <v>2600</v>
      </c>
      <c r="G20" s="23">
        <v>2028.2</v>
      </c>
      <c r="H20" s="33">
        <v>2638.4344299999998</v>
      </c>
      <c r="I20" s="33">
        <v>186.52413000000001</v>
      </c>
      <c r="J20" s="80"/>
      <c r="K20" s="80">
        <f>130.567+55.957+45.691</f>
        <v>232.215</v>
      </c>
      <c r="L20" s="22"/>
      <c r="M20" s="22"/>
      <c r="N20" s="20">
        <v>1271.962</v>
      </c>
      <c r="O20" s="22"/>
      <c r="P20" s="22"/>
      <c r="Q20" s="22"/>
      <c r="R20" s="22"/>
      <c r="S20" s="22"/>
      <c r="T20" s="22"/>
      <c r="U20" s="22" t="s">
        <v>123</v>
      </c>
      <c r="V20" s="62"/>
    </row>
    <row r="21" spans="1:37" ht="105" customHeight="1" x14ac:dyDescent="0.25">
      <c r="A21" s="8" t="s">
        <v>28</v>
      </c>
      <c r="B21" s="52" t="s">
        <v>124</v>
      </c>
      <c r="C21" s="11" t="s">
        <v>52</v>
      </c>
      <c r="D21" s="23">
        <v>4775.3850000000002</v>
      </c>
      <c r="E21" s="23">
        <v>146.67500000000001</v>
      </c>
      <c r="F21" s="80">
        <v>1651.242</v>
      </c>
      <c r="G21" s="33"/>
      <c r="H21" s="33">
        <v>1760.93398</v>
      </c>
      <c r="I21" s="33">
        <v>0</v>
      </c>
      <c r="J21" s="22"/>
      <c r="K21" s="22">
        <f>221.35+21.454+13.56</f>
        <v>256.36399999999998</v>
      </c>
      <c r="L21" s="22"/>
      <c r="M21" s="22"/>
      <c r="N21" s="20">
        <v>546.89599999999996</v>
      </c>
      <c r="O21" s="22"/>
      <c r="P21" s="22"/>
      <c r="Q21" s="22"/>
      <c r="R21" s="22"/>
      <c r="S21" s="22"/>
      <c r="T21" s="22"/>
      <c r="U21" s="22" t="s">
        <v>123</v>
      </c>
      <c r="V21" s="62"/>
    </row>
    <row r="22" spans="1:37" ht="23.25" customHeight="1" x14ac:dyDescent="0.25">
      <c r="A22" s="7"/>
      <c r="B22" s="2" t="s">
        <v>16</v>
      </c>
      <c r="C22" s="12"/>
      <c r="D22" s="23"/>
      <c r="E22" s="23"/>
      <c r="F22" s="21"/>
      <c r="G22" s="20"/>
      <c r="H22" s="33"/>
      <c r="I22" s="33"/>
      <c r="J22" s="22"/>
      <c r="K22" s="22"/>
      <c r="L22" s="22"/>
      <c r="M22" s="22"/>
      <c r="N22" s="61"/>
      <c r="O22" s="22"/>
      <c r="P22" s="22"/>
      <c r="Q22" s="22"/>
      <c r="R22" s="22"/>
      <c r="S22" s="22"/>
      <c r="T22" s="22"/>
      <c r="U22" s="22"/>
      <c r="V22" s="62"/>
    </row>
    <row r="23" spans="1:37" ht="92.25" customHeight="1" x14ac:dyDescent="0.25">
      <c r="A23" s="8" t="s">
        <v>28</v>
      </c>
      <c r="B23" s="5" t="s">
        <v>56</v>
      </c>
      <c r="C23" s="11" t="s">
        <v>52</v>
      </c>
      <c r="D23" s="23">
        <v>57.927</v>
      </c>
      <c r="E23" s="23">
        <v>5688</v>
      </c>
      <c r="F23" s="21"/>
      <c r="G23" s="20">
        <f>5688-146.675</f>
        <v>5541.3249999999998</v>
      </c>
      <c r="H23" s="33"/>
      <c r="I23" s="33">
        <v>2354.8117499999998</v>
      </c>
      <c r="J23" s="33"/>
      <c r="K23" s="33">
        <f>103.522+44.367+526.062+18.826</f>
        <v>692.77700000000004</v>
      </c>
      <c r="L23" s="22"/>
      <c r="M23" s="22"/>
      <c r="N23" s="20">
        <v>638.43600000000004</v>
      </c>
      <c r="O23" s="22"/>
      <c r="P23" s="22"/>
      <c r="Q23" s="22"/>
      <c r="R23" s="22"/>
      <c r="S23" s="22"/>
      <c r="T23" s="22"/>
      <c r="U23" s="22" t="s">
        <v>123</v>
      </c>
      <c r="V23" s="62"/>
    </row>
    <row r="24" spans="1:37" ht="105" customHeight="1" x14ac:dyDescent="0.25">
      <c r="A24" s="8" t="s">
        <v>30</v>
      </c>
      <c r="B24" s="5" t="s">
        <v>57</v>
      </c>
      <c r="C24" s="11" t="s">
        <v>52</v>
      </c>
      <c r="D24" s="23"/>
      <c r="E24" s="23">
        <v>5668.1670000000004</v>
      </c>
      <c r="F24" s="21"/>
      <c r="G24" s="20">
        <v>5688</v>
      </c>
      <c r="H24" s="33"/>
      <c r="I24" s="33">
        <v>2259.56095</v>
      </c>
      <c r="J24" s="33"/>
      <c r="K24" s="33">
        <f>103.522+44.367+414.136+18.795+16.706</f>
        <v>597.52600000000007</v>
      </c>
      <c r="L24" s="22"/>
      <c r="M24" s="22"/>
      <c r="N24" s="20">
        <v>629.79600000000005</v>
      </c>
      <c r="O24" s="22"/>
      <c r="P24" s="22"/>
      <c r="Q24" s="22"/>
      <c r="R24" s="22"/>
      <c r="S24" s="22"/>
      <c r="T24" s="22"/>
      <c r="U24" s="22" t="s">
        <v>123</v>
      </c>
      <c r="V24" s="62"/>
    </row>
    <row r="25" spans="1:37" ht="33" x14ac:dyDescent="0.25">
      <c r="A25" s="7"/>
      <c r="B25" s="4" t="s">
        <v>17</v>
      </c>
      <c r="C25" s="12"/>
      <c r="D25" s="23"/>
      <c r="E25" s="23"/>
      <c r="F25" s="21"/>
      <c r="G25" s="20"/>
      <c r="H25" s="33"/>
      <c r="I25" s="33"/>
      <c r="J25" s="33"/>
      <c r="K25" s="33"/>
      <c r="L25" s="22"/>
      <c r="M25" s="22"/>
      <c r="N25" s="61"/>
      <c r="O25" s="22"/>
      <c r="P25" s="22"/>
      <c r="Q25" s="22"/>
      <c r="R25" s="22"/>
      <c r="S25" s="22"/>
      <c r="T25" s="22"/>
      <c r="U25" s="22"/>
      <c r="V25" s="62"/>
    </row>
    <row r="26" spans="1:37" ht="108" customHeight="1" x14ac:dyDescent="0.25">
      <c r="A26" s="8" t="s">
        <v>31</v>
      </c>
      <c r="B26" s="3" t="s">
        <v>58</v>
      </c>
      <c r="C26" s="11" t="s">
        <v>52</v>
      </c>
      <c r="D26" s="23">
        <v>146.67500000000001</v>
      </c>
      <c r="E26" s="23">
        <v>5541.3249999999998</v>
      </c>
      <c r="F26" s="21"/>
      <c r="G26" s="20">
        <v>5688</v>
      </c>
      <c r="H26" s="33"/>
      <c r="I26" s="33">
        <v>182.81899999999999</v>
      </c>
      <c r="J26" s="22"/>
      <c r="K26" s="22">
        <v>0</v>
      </c>
      <c r="L26" s="22"/>
      <c r="M26" s="22"/>
      <c r="N26" s="20">
        <v>632</v>
      </c>
      <c r="O26" s="22"/>
      <c r="P26" s="22"/>
      <c r="Q26" s="22"/>
      <c r="R26" s="22"/>
      <c r="S26" s="22"/>
      <c r="T26" s="22"/>
      <c r="U26" s="22" t="s">
        <v>123</v>
      </c>
      <c r="V26" s="62"/>
    </row>
    <row r="27" spans="1:37" ht="104.25" customHeight="1" x14ac:dyDescent="0.25">
      <c r="A27" s="8" t="s">
        <v>32</v>
      </c>
      <c r="B27" s="5" t="s">
        <v>59</v>
      </c>
      <c r="C27" s="11" t="s">
        <v>52</v>
      </c>
      <c r="D27" s="23"/>
      <c r="E27" s="23">
        <v>5688</v>
      </c>
      <c r="F27" s="21"/>
      <c r="G27" s="20">
        <v>5688</v>
      </c>
      <c r="H27" s="33"/>
      <c r="I27" s="33">
        <v>182.81899999999999</v>
      </c>
      <c r="J27" s="22"/>
      <c r="K27" s="22">
        <v>0</v>
      </c>
      <c r="L27" s="22"/>
      <c r="M27" s="22"/>
      <c r="N27" s="20">
        <v>632</v>
      </c>
      <c r="O27" s="22"/>
      <c r="P27" s="22"/>
      <c r="Q27" s="22"/>
      <c r="R27" s="22"/>
      <c r="S27" s="22"/>
      <c r="T27" s="22"/>
      <c r="U27" s="22" t="s">
        <v>123</v>
      </c>
      <c r="V27" s="62"/>
    </row>
    <row r="28" spans="1:37" ht="24.75" customHeight="1" x14ac:dyDescent="0.25">
      <c r="A28" s="7"/>
      <c r="B28" s="2" t="s">
        <v>18</v>
      </c>
      <c r="C28" s="12"/>
      <c r="D28" s="23"/>
      <c r="E28" s="23"/>
      <c r="F28" s="21"/>
      <c r="G28" s="20"/>
      <c r="H28" s="33"/>
      <c r="I28" s="33"/>
      <c r="J28" s="33"/>
      <c r="K28" s="33"/>
      <c r="L28" s="22"/>
      <c r="M28" s="22"/>
      <c r="N28" s="61"/>
      <c r="O28" s="22"/>
      <c r="P28" s="22"/>
      <c r="Q28" s="22"/>
      <c r="R28" s="22"/>
      <c r="S28" s="22"/>
      <c r="T28" s="22"/>
      <c r="U28" s="22"/>
      <c r="V28" s="62"/>
    </row>
    <row r="29" spans="1:37" ht="102.75" customHeight="1" x14ac:dyDescent="0.25">
      <c r="A29" s="8" t="s">
        <v>33</v>
      </c>
      <c r="B29" s="5" t="s">
        <v>60</v>
      </c>
      <c r="C29" s="11" t="s">
        <v>52</v>
      </c>
      <c r="D29" s="23">
        <v>859.56500000000005</v>
      </c>
      <c r="E29" s="23">
        <v>4122</v>
      </c>
      <c r="F29" s="21"/>
      <c r="G29" s="20">
        <v>4122</v>
      </c>
      <c r="H29" s="33"/>
      <c r="I29" s="33">
        <v>1387.289</v>
      </c>
      <c r="J29" s="33"/>
      <c r="K29" s="33">
        <f>146.675+39.809+12.31+8.206</f>
        <v>207</v>
      </c>
      <c r="L29" s="22"/>
      <c r="M29" s="22"/>
      <c r="N29" s="20">
        <v>553.50699999999995</v>
      </c>
      <c r="O29" s="22"/>
      <c r="P29" s="22"/>
      <c r="Q29" s="22"/>
      <c r="R29" s="22"/>
      <c r="S29" s="22"/>
      <c r="T29" s="22"/>
      <c r="U29" s="22" t="s">
        <v>123</v>
      </c>
      <c r="V29" s="62"/>
    </row>
    <row r="30" spans="1:37" ht="30.75" customHeight="1" x14ac:dyDescent="0.25">
      <c r="A30" s="7"/>
      <c r="B30" s="2" t="s">
        <v>19</v>
      </c>
      <c r="C30" s="12"/>
      <c r="D30" s="23"/>
      <c r="E30" s="23"/>
      <c r="F30" s="21"/>
      <c r="G30" s="20"/>
      <c r="H30" s="33"/>
      <c r="I30" s="33"/>
      <c r="J30" s="33"/>
      <c r="K30" s="33"/>
      <c r="L30" s="22"/>
      <c r="M30" s="22"/>
      <c r="N30" s="61"/>
      <c r="O30" s="22"/>
      <c r="P30" s="22"/>
      <c r="Q30" s="22"/>
      <c r="R30" s="22"/>
      <c r="S30" s="22"/>
      <c r="T30" s="22"/>
      <c r="U30" s="22"/>
      <c r="V30" s="62"/>
    </row>
    <row r="31" spans="1:37" ht="102.75" customHeight="1" x14ac:dyDescent="0.25">
      <c r="A31" s="8" t="s">
        <v>34</v>
      </c>
      <c r="B31" s="6" t="s">
        <v>86</v>
      </c>
      <c r="C31" s="11" t="s">
        <v>52</v>
      </c>
      <c r="D31" s="23">
        <v>357.642</v>
      </c>
      <c r="E31" s="23">
        <v>5688</v>
      </c>
      <c r="F31" s="21"/>
      <c r="G31" s="20">
        <v>5688</v>
      </c>
      <c r="H31" s="33"/>
      <c r="I31" s="33">
        <v>2458.0932699999998</v>
      </c>
      <c r="J31" s="33"/>
      <c r="K31" s="33">
        <f>103.522+44.367+610.406+19.992+17.771</f>
        <v>796.05799999999988</v>
      </c>
      <c r="L31" s="22"/>
      <c r="M31" s="22"/>
      <c r="N31" s="20">
        <v>671.73800000000006</v>
      </c>
      <c r="O31" s="22"/>
      <c r="P31" s="22"/>
      <c r="Q31" s="22"/>
      <c r="R31" s="22"/>
      <c r="S31" s="22"/>
      <c r="T31" s="22"/>
      <c r="U31" s="22" t="s">
        <v>123</v>
      </c>
      <c r="V31" s="62"/>
    </row>
    <row r="32" spans="1:37" ht="28.5" customHeight="1" x14ac:dyDescent="0.25">
      <c r="A32" s="7"/>
      <c r="B32" s="2" t="s">
        <v>20</v>
      </c>
      <c r="C32" s="12"/>
      <c r="D32" s="23"/>
      <c r="E32" s="23"/>
      <c r="F32" s="21"/>
      <c r="G32" s="20"/>
      <c r="H32" s="33"/>
      <c r="I32" s="33"/>
      <c r="J32" s="33"/>
      <c r="K32" s="33"/>
      <c r="L32" s="22"/>
      <c r="M32" s="22"/>
      <c r="N32" s="61"/>
      <c r="O32" s="22"/>
      <c r="P32" s="22"/>
      <c r="Q32" s="22"/>
      <c r="R32" s="22"/>
      <c r="S32" s="22"/>
      <c r="T32" s="22"/>
      <c r="U32" s="22"/>
      <c r="V32" s="62"/>
    </row>
    <row r="33" spans="1:22" ht="119.25" customHeight="1" x14ac:dyDescent="0.25">
      <c r="A33" s="8" t="s">
        <v>35</v>
      </c>
      <c r="B33" s="5" t="s">
        <v>87</v>
      </c>
      <c r="C33" s="11" t="s">
        <v>52</v>
      </c>
      <c r="D33" s="23">
        <v>1890.1389999999999</v>
      </c>
      <c r="E33" s="23">
        <v>6192</v>
      </c>
      <c r="F33" s="21"/>
      <c r="G33" s="20">
        <v>6192</v>
      </c>
      <c r="H33" s="33"/>
      <c r="I33" s="33">
        <v>2016.2038</v>
      </c>
      <c r="J33" s="33"/>
      <c r="K33" s="33">
        <f>44.529+103.899+23.534</f>
        <v>171.96199999999999</v>
      </c>
      <c r="L33" s="22"/>
      <c r="M33" s="22"/>
      <c r="N33" s="20">
        <v>898.01499999999999</v>
      </c>
      <c r="O33" s="22"/>
      <c r="P33" s="22"/>
      <c r="Q33" s="22"/>
      <c r="R33" s="22"/>
      <c r="S33" s="22"/>
      <c r="T33" s="22"/>
      <c r="U33" s="22" t="s">
        <v>123</v>
      </c>
      <c r="V33" s="62"/>
    </row>
    <row r="34" spans="1:22" ht="118.5" customHeight="1" x14ac:dyDescent="0.25">
      <c r="A34" s="8" t="s">
        <v>36</v>
      </c>
      <c r="B34" s="5" t="s">
        <v>84</v>
      </c>
      <c r="C34" s="11" t="s">
        <v>52</v>
      </c>
      <c r="D34" s="23"/>
      <c r="E34" s="23">
        <v>4122</v>
      </c>
      <c r="F34" s="21"/>
      <c r="G34" s="20">
        <v>4122</v>
      </c>
      <c r="H34" s="33"/>
      <c r="I34" s="33">
        <v>0</v>
      </c>
      <c r="J34" s="33"/>
      <c r="K34" s="33">
        <v>0</v>
      </c>
      <c r="L34" s="22"/>
      <c r="M34" s="22"/>
      <c r="N34" s="20">
        <v>458</v>
      </c>
      <c r="O34" s="22"/>
      <c r="P34" s="22"/>
      <c r="Q34" s="22"/>
      <c r="R34" s="22"/>
      <c r="S34" s="22"/>
      <c r="T34" s="22"/>
      <c r="U34" s="22" t="s">
        <v>123</v>
      </c>
      <c r="V34" s="62"/>
    </row>
    <row r="35" spans="1:22" ht="138" customHeight="1" x14ac:dyDescent="0.25">
      <c r="A35" s="8" t="s">
        <v>37</v>
      </c>
      <c r="B35" s="5" t="s">
        <v>145</v>
      </c>
      <c r="C35" s="11" t="s">
        <v>52</v>
      </c>
      <c r="D35" s="23">
        <v>3276.7919999999999</v>
      </c>
      <c r="E35" s="23">
        <v>4122</v>
      </c>
      <c r="F35" s="21"/>
      <c r="G35" s="20">
        <v>4122</v>
      </c>
      <c r="H35" s="33"/>
      <c r="I35" s="33">
        <v>1399.46</v>
      </c>
      <c r="J35" s="33"/>
      <c r="K35" s="33">
        <f>44.313+103.396+59.463</f>
        <v>207.172</v>
      </c>
      <c r="L35" s="22"/>
      <c r="M35" s="22"/>
      <c r="N35" s="20">
        <v>822.08699999999999</v>
      </c>
      <c r="O35" s="22"/>
      <c r="P35" s="22"/>
      <c r="Q35" s="22"/>
      <c r="R35" s="22"/>
      <c r="S35" s="22"/>
      <c r="T35" s="22"/>
      <c r="U35" s="22" t="s">
        <v>123</v>
      </c>
      <c r="V35" s="62"/>
    </row>
    <row r="36" spans="1:22" ht="24.75" customHeight="1" x14ac:dyDescent="0.25">
      <c r="A36" s="7"/>
      <c r="B36" s="2" t="s">
        <v>21</v>
      </c>
      <c r="C36" s="12"/>
      <c r="D36" s="23"/>
      <c r="E36" s="23"/>
      <c r="F36" s="21"/>
      <c r="G36" s="20"/>
      <c r="H36" s="33"/>
      <c r="I36" s="33"/>
      <c r="J36" s="33"/>
      <c r="K36" s="33"/>
      <c r="L36" s="22"/>
      <c r="M36" s="22"/>
      <c r="N36" s="61"/>
      <c r="O36" s="22"/>
      <c r="P36" s="22"/>
      <c r="Q36" s="22"/>
      <c r="R36" s="22"/>
      <c r="S36" s="22"/>
      <c r="T36" s="22"/>
      <c r="U36" s="22"/>
      <c r="V36" s="62"/>
    </row>
    <row r="37" spans="1:22" ht="104.25" customHeight="1" x14ac:dyDescent="0.25">
      <c r="A37" s="8" t="s">
        <v>38</v>
      </c>
      <c r="B37" s="3" t="s">
        <v>61</v>
      </c>
      <c r="C37" s="11" t="s">
        <v>52</v>
      </c>
      <c r="D37" s="23">
        <v>1020.347</v>
      </c>
      <c r="E37" s="23">
        <v>4122</v>
      </c>
      <c r="F37" s="21"/>
      <c r="G37" s="20">
        <v>4122</v>
      </c>
      <c r="H37" s="33"/>
      <c r="I37" s="33">
        <f>146.675+1166.619</f>
        <v>1313.2939999999999</v>
      </c>
      <c r="J37" s="33"/>
      <c r="K37" s="33">
        <v>146.67500000000001</v>
      </c>
      <c r="L37" s="22"/>
      <c r="M37" s="22"/>
      <c r="N37" s="20">
        <v>571.37199999999996</v>
      </c>
      <c r="O37" s="22"/>
      <c r="P37" s="22"/>
      <c r="Q37" s="22"/>
      <c r="R37" s="22"/>
      <c r="S37" s="22"/>
      <c r="T37" s="22"/>
      <c r="U37" s="22" t="s">
        <v>123</v>
      </c>
      <c r="V37" s="62"/>
    </row>
    <row r="38" spans="1:22" ht="87" customHeight="1" x14ac:dyDescent="0.25">
      <c r="A38" s="8" t="s">
        <v>39</v>
      </c>
      <c r="B38" s="3" t="s">
        <v>62</v>
      </c>
      <c r="C38" s="11" t="s">
        <v>52</v>
      </c>
      <c r="D38" s="23">
        <v>1023.583</v>
      </c>
      <c r="E38" s="23">
        <v>4122</v>
      </c>
      <c r="F38" s="21"/>
      <c r="G38" s="20">
        <v>4122</v>
      </c>
      <c r="H38" s="33"/>
      <c r="I38" s="33">
        <f>146.675+1166.592</f>
        <v>1313.2670000000001</v>
      </c>
      <c r="J38" s="22"/>
      <c r="K38" s="22">
        <v>146.67500000000001</v>
      </c>
      <c r="L38" s="22"/>
      <c r="M38" s="22"/>
      <c r="N38" s="20">
        <v>571.73099999999999</v>
      </c>
      <c r="O38" s="22"/>
      <c r="P38" s="22"/>
      <c r="Q38" s="22"/>
      <c r="R38" s="22"/>
      <c r="S38" s="22"/>
      <c r="T38" s="22"/>
      <c r="U38" s="22" t="s">
        <v>123</v>
      </c>
      <c r="V38" s="62"/>
    </row>
    <row r="39" spans="1:22" ht="25.5" customHeight="1" x14ac:dyDescent="0.25">
      <c r="A39" s="7"/>
      <c r="B39" s="2" t="s">
        <v>22</v>
      </c>
      <c r="C39" s="12"/>
      <c r="D39" s="23"/>
      <c r="E39" s="23"/>
      <c r="F39" s="21"/>
      <c r="G39" s="20"/>
      <c r="H39" s="33"/>
      <c r="I39" s="33"/>
      <c r="J39" s="22"/>
      <c r="K39" s="22"/>
      <c r="L39" s="22"/>
      <c r="M39" s="22"/>
      <c r="N39" s="61"/>
      <c r="O39" s="22"/>
      <c r="P39" s="22"/>
      <c r="Q39" s="22"/>
      <c r="R39" s="22"/>
      <c r="S39" s="22"/>
      <c r="T39" s="22"/>
      <c r="U39" s="22"/>
      <c r="V39" s="62"/>
    </row>
    <row r="40" spans="1:22" ht="71.25" customHeight="1" x14ac:dyDescent="0.25">
      <c r="A40" s="8" t="s">
        <v>40</v>
      </c>
      <c r="B40" s="3" t="s">
        <v>23</v>
      </c>
      <c r="C40" s="11" t="s">
        <v>52</v>
      </c>
      <c r="D40" s="23"/>
      <c r="E40" s="23">
        <v>7254</v>
      </c>
      <c r="F40" s="21"/>
      <c r="G40" s="20">
        <v>7254</v>
      </c>
      <c r="H40" s="33"/>
      <c r="I40" s="33">
        <v>259.11799999999999</v>
      </c>
      <c r="J40" s="33"/>
      <c r="K40" s="33">
        <v>0</v>
      </c>
      <c r="L40" s="22"/>
      <c r="M40" s="22"/>
      <c r="N40" s="20">
        <v>806</v>
      </c>
      <c r="O40" s="22"/>
      <c r="P40" s="22"/>
      <c r="Q40" s="22"/>
      <c r="R40" s="22"/>
      <c r="S40" s="22"/>
      <c r="T40" s="22"/>
      <c r="U40" s="22" t="s">
        <v>123</v>
      </c>
      <c r="V40" s="62"/>
    </row>
    <row r="41" spans="1:22" ht="104.25" customHeight="1" x14ac:dyDescent="0.25">
      <c r="A41" s="8" t="s">
        <v>41</v>
      </c>
      <c r="B41" s="5" t="s">
        <v>63</v>
      </c>
      <c r="C41" s="11" t="s">
        <v>52</v>
      </c>
      <c r="D41" s="23">
        <v>2148.8760000000002</v>
      </c>
      <c r="E41" s="23">
        <v>4122</v>
      </c>
      <c r="F41" s="89"/>
      <c r="G41" s="23">
        <v>4122</v>
      </c>
      <c r="H41" s="33"/>
      <c r="I41" s="33">
        <v>939.20759999999996</v>
      </c>
      <c r="J41" s="33"/>
      <c r="K41" s="33">
        <f>45+389.521</f>
        <v>434.52100000000002</v>
      </c>
      <c r="L41" s="22"/>
      <c r="M41" s="22"/>
      <c r="N41" s="20">
        <v>696.76400000000001</v>
      </c>
      <c r="O41" s="22"/>
      <c r="P41" s="22"/>
      <c r="Q41" s="22"/>
      <c r="R41" s="22"/>
      <c r="S41" s="22"/>
      <c r="T41" s="22"/>
      <c r="U41" s="22" t="s">
        <v>123</v>
      </c>
      <c r="V41" s="62"/>
    </row>
    <row r="42" spans="1:22" ht="27.75" customHeight="1" x14ac:dyDescent="0.25">
      <c r="A42" s="7"/>
      <c r="B42" s="2" t="s">
        <v>24</v>
      </c>
      <c r="C42" s="12"/>
      <c r="D42" s="23"/>
      <c r="E42" s="23"/>
      <c r="F42" s="21"/>
      <c r="G42" s="20"/>
      <c r="H42" s="33"/>
      <c r="I42" s="33"/>
      <c r="J42" s="33"/>
      <c r="K42" s="33"/>
      <c r="L42" s="22"/>
      <c r="M42" s="22"/>
      <c r="N42" s="61"/>
      <c r="O42" s="22"/>
      <c r="P42" s="22"/>
      <c r="Q42" s="22"/>
      <c r="R42" s="22"/>
      <c r="S42" s="22"/>
      <c r="T42" s="22"/>
      <c r="U42" s="22"/>
      <c r="V42" s="62"/>
    </row>
    <row r="43" spans="1:22" ht="102.75" customHeight="1" x14ac:dyDescent="0.25">
      <c r="A43" s="8" t="s">
        <v>42</v>
      </c>
      <c r="B43" s="5" t="s">
        <v>125</v>
      </c>
      <c r="C43" s="11" t="s">
        <v>52</v>
      </c>
      <c r="D43" s="23">
        <v>1101.643</v>
      </c>
      <c r="E43" s="23">
        <v>4122</v>
      </c>
      <c r="F43" s="21"/>
      <c r="G43" s="20">
        <v>4122</v>
      </c>
      <c r="H43" s="33"/>
      <c r="I43" s="33">
        <v>1597.1335899999999</v>
      </c>
      <c r="J43" s="33"/>
      <c r="K43" s="33">
        <f>102.672+44.002+224.131+17.388+16.34</f>
        <v>404.53299999999996</v>
      </c>
      <c r="L43" s="22"/>
      <c r="M43" s="22"/>
      <c r="N43" s="20">
        <v>580.40499999999997</v>
      </c>
      <c r="O43" s="22"/>
      <c r="P43" s="22"/>
      <c r="Q43" s="22"/>
      <c r="R43" s="22"/>
      <c r="S43" s="22"/>
      <c r="T43" s="22"/>
      <c r="U43" s="22" t="s">
        <v>123</v>
      </c>
      <c r="V43" s="62"/>
    </row>
    <row r="44" spans="1:22" ht="26.25" customHeight="1" x14ac:dyDescent="0.25">
      <c r="A44" s="8"/>
      <c r="B44" s="2" t="s">
        <v>25</v>
      </c>
      <c r="C44" s="12"/>
      <c r="D44" s="23"/>
      <c r="E44" s="23"/>
      <c r="F44" s="21"/>
      <c r="G44" s="20"/>
      <c r="H44" s="33"/>
      <c r="I44" s="33"/>
      <c r="J44" s="33"/>
      <c r="K44" s="33"/>
      <c r="L44" s="22"/>
      <c r="M44" s="22"/>
      <c r="N44" s="61"/>
      <c r="O44" s="22"/>
      <c r="P44" s="22"/>
      <c r="Q44" s="22"/>
      <c r="R44" s="22"/>
      <c r="S44" s="22"/>
      <c r="T44" s="22"/>
      <c r="U44" s="22"/>
      <c r="V44" s="62"/>
    </row>
    <row r="45" spans="1:22" ht="105" customHeight="1" x14ac:dyDescent="0.25">
      <c r="A45" s="8" t="s">
        <v>43</v>
      </c>
      <c r="B45" s="5" t="s">
        <v>64</v>
      </c>
      <c r="C45" s="11" t="s">
        <v>52</v>
      </c>
      <c r="D45" s="23">
        <v>1078.5</v>
      </c>
      <c r="E45" s="23">
        <v>5688</v>
      </c>
      <c r="F45" s="21"/>
      <c r="G45" s="20">
        <v>5688</v>
      </c>
      <c r="H45" s="33"/>
      <c r="I45" s="33">
        <v>2184.6247800000001</v>
      </c>
      <c r="J45" s="33"/>
      <c r="K45" s="33">
        <f>103.522+44.367+333.851+24.51+16.34</f>
        <v>522.59</v>
      </c>
      <c r="L45" s="22"/>
      <c r="M45" s="22"/>
      <c r="N45" s="20">
        <v>751.83299999999997</v>
      </c>
      <c r="O45" s="22"/>
      <c r="P45" s="22"/>
      <c r="Q45" s="22"/>
      <c r="R45" s="22"/>
      <c r="S45" s="22"/>
      <c r="T45" s="22"/>
      <c r="U45" s="22" t="s">
        <v>123</v>
      </c>
      <c r="V45" s="62"/>
    </row>
    <row r="46" spans="1:22" ht="26.25" customHeight="1" x14ac:dyDescent="0.25">
      <c r="A46" s="7"/>
      <c r="B46" s="2" t="s">
        <v>26</v>
      </c>
      <c r="C46" s="12"/>
      <c r="D46" s="23"/>
      <c r="E46" s="23"/>
      <c r="F46" s="21"/>
      <c r="G46" s="20"/>
      <c r="H46" s="33"/>
      <c r="I46" s="33"/>
      <c r="J46" s="33"/>
      <c r="K46" s="33"/>
      <c r="L46" s="22"/>
      <c r="M46" s="22"/>
      <c r="N46" s="61"/>
      <c r="O46" s="22"/>
      <c r="P46" s="22"/>
      <c r="Q46" s="22"/>
      <c r="R46" s="22"/>
      <c r="S46" s="22"/>
      <c r="T46" s="22"/>
      <c r="U46" s="22"/>
      <c r="V46" s="62"/>
    </row>
    <row r="47" spans="1:22" ht="105.75" customHeight="1" x14ac:dyDescent="0.25">
      <c r="A47" s="8" t="s">
        <v>44</v>
      </c>
      <c r="B47" s="9" t="s">
        <v>126</v>
      </c>
      <c r="C47" s="11" t="s">
        <v>52</v>
      </c>
      <c r="D47" s="23"/>
      <c r="E47" s="23">
        <v>5224.6620000000003</v>
      </c>
      <c r="F47" s="21"/>
      <c r="G47" s="23">
        <v>5688</v>
      </c>
      <c r="H47" s="33"/>
      <c r="I47" s="33">
        <f>45+105+1659.411</f>
        <v>1809.4110000000001</v>
      </c>
      <c r="J47" s="33"/>
      <c r="K47" s="33">
        <v>45</v>
      </c>
      <c r="L47" s="22"/>
      <c r="M47" s="22"/>
      <c r="N47" s="23">
        <v>580.51800000000003</v>
      </c>
      <c r="O47" s="22"/>
      <c r="P47" s="22"/>
      <c r="Q47" s="22"/>
      <c r="R47" s="22"/>
      <c r="S47" s="22"/>
      <c r="T47" s="22"/>
      <c r="U47" s="22" t="s">
        <v>123</v>
      </c>
      <c r="V47" s="62"/>
    </row>
    <row r="48" spans="1:22" ht="107.25" customHeight="1" x14ac:dyDescent="0.25">
      <c r="A48" s="8" t="s">
        <v>45</v>
      </c>
      <c r="B48" s="9" t="s">
        <v>120</v>
      </c>
      <c r="C48" s="11" t="s">
        <v>52</v>
      </c>
      <c r="D48" s="23">
        <v>1102.7159999999999</v>
      </c>
      <c r="E48" s="23">
        <v>4122</v>
      </c>
      <c r="F48" s="21"/>
      <c r="G48" s="20">
        <v>4122</v>
      </c>
      <c r="H48" s="33"/>
      <c r="I48" s="33">
        <v>1321.45379</v>
      </c>
      <c r="J48" s="33"/>
      <c r="K48" s="33">
        <f>105+45</f>
        <v>150</v>
      </c>
      <c r="L48" s="22"/>
      <c r="M48" s="22"/>
      <c r="N48" s="20">
        <v>580.524</v>
      </c>
      <c r="O48" s="22"/>
      <c r="P48" s="22"/>
      <c r="Q48" s="22"/>
      <c r="R48" s="22"/>
      <c r="S48" s="22"/>
      <c r="T48" s="22"/>
      <c r="U48" s="22" t="s">
        <v>123</v>
      </c>
      <c r="V48" s="62"/>
    </row>
    <row r="49" spans="1:22" s="17" customFormat="1" ht="36.75" customHeight="1" x14ac:dyDescent="0.25">
      <c r="A49" s="10"/>
      <c r="B49" s="4" t="s">
        <v>127</v>
      </c>
      <c r="C49" s="31"/>
      <c r="D49" s="32"/>
      <c r="E49" s="32"/>
      <c r="F49" s="33"/>
      <c r="G49" s="32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65"/>
    </row>
    <row r="50" spans="1:22" ht="104.25" customHeight="1" x14ac:dyDescent="0.25">
      <c r="A50" s="28" t="s">
        <v>46</v>
      </c>
      <c r="B50" s="3" t="s">
        <v>65</v>
      </c>
      <c r="C50" s="11" t="s">
        <v>52</v>
      </c>
      <c r="D50" s="23">
        <v>2617.3119999999999</v>
      </c>
      <c r="E50" s="23">
        <v>8829</v>
      </c>
      <c r="F50" s="22"/>
      <c r="G50" s="20">
        <v>8829</v>
      </c>
      <c r="H50" s="33"/>
      <c r="I50" s="33">
        <v>2784.9054999999998</v>
      </c>
      <c r="J50" s="33"/>
      <c r="K50" s="33">
        <f>130.567+55.957+5.638</f>
        <v>192.16200000000001</v>
      </c>
      <c r="L50" s="22"/>
      <c r="M50" s="22"/>
      <c r="N50" s="20">
        <v>1271.8119999999999</v>
      </c>
      <c r="O50" s="22"/>
      <c r="P50" s="22"/>
      <c r="Q50" s="22"/>
      <c r="R50" s="22"/>
      <c r="S50" s="22"/>
      <c r="T50" s="22"/>
      <c r="U50" s="22" t="s">
        <v>123</v>
      </c>
      <c r="V50" s="62"/>
    </row>
    <row r="51" spans="1:22" ht="36.75" customHeight="1" x14ac:dyDescent="0.25">
      <c r="A51" s="29"/>
      <c r="B51" s="4" t="s">
        <v>128</v>
      </c>
      <c r="C51" s="12"/>
      <c r="D51" s="32"/>
      <c r="E51" s="23"/>
      <c r="F51" s="22"/>
      <c r="G51" s="20"/>
      <c r="H51" s="33"/>
      <c r="I51" s="33"/>
      <c r="J51" s="33"/>
      <c r="K51" s="33"/>
      <c r="L51" s="22"/>
      <c r="M51" s="22"/>
      <c r="N51" s="61"/>
      <c r="O51" s="22"/>
      <c r="P51" s="22"/>
      <c r="Q51" s="22"/>
      <c r="R51" s="22"/>
      <c r="S51" s="22"/>
      <c r="T51" s="22"/>
      <c r="U51" s="22"/>
      <c r="V51" s="62"/>
    </row>
    <row r="52" spans="1:22" ht="84" customHeight="1" x14ac:dyDescent="0.25">
      <c r="A52" s="28" t="s">
        <v>47</v>
      </c>
      <c r="B52" s="9" t="s">
        <v>121</v>
      </c>
      <c r="C52" s="11" t="s">
        <v>52</v>
      </c>
      <c r="D52" s="23">
        <v>694.99400000000003</v>
      </c>
      <c r="E52" s="23">
        <v>5688</v>
      </c>
      <c r="F52" s="22"/>
      <c r="G52" s="20">
        <v>5688</v>
      </c>
      <c r="H52" s="33"/>
      <c r="I52" s="33">
        <v>296.67500000000001</v>
      </c>
      <c r="J52" s="33"/>
      <c r="K52" s="33">
        <f>105+45</f>
        <v>150</v>
      </c>
      <c r="L52" s="22"/>
      <c r="M52" s="22"/>
      <c r="N52" s="20">
        <v>709.22199999999998</v>
      </c>
      <c r="O52" s="22"/>
      <c r="P52" s="22"/>
      <c r="Q52" s="22"/>
      <c r="R52" s="22"/>
      <c r="S52" s="22"/>
      <c r="T52" s="22"/>
      <c r="U52" s="22" t="s">
        <v>123</v>
      </c>
      <c r="V52" s="62"/>
    </row>
    <row r="53" spans="1:22" ht="32.25" customHeight="1" x14ac:dyDescent="0.3">
      <c r="A53" s="29"/>
      <c r="B53" s="4" t="s">
        <v>129</v>
      </c>
      <c r="C53" s="16"/>
      <c r="D53" s="32"/>
      <c r="E53" s="23"/>
      <c r="F53" s="22"/>
      <c r="G53" s="20"/>
      <c r="H53" s="33"/>
      <c r="I53" s="33"/>
      <c r="J53" s="33"/>
      <c r="K53" s="33"/>
      <c r="L53" s="22"/>
      <c r="M53" s="22"/>
      <c r="N53" s="61"/>
      <c r="O53" s="22"/>
      <c r="P53" s="22"/>
      <c r="Q53" s="22"/>
      <c r="R53" s="22"/>
      <c r="S53" s="22"/>
      <c r="T53" s="22"/>
      <c r="U53" s="22"/>
      <c r="V53" s="62"/>
    </row>
    <row r="54" spans="1:22" ht="102" customHeight="1" x14ac:dyDescent="0.25">
      <c r="A54" s="28" t="s">
        <v>48</v>
      </c>
      <c r="B54" s="5" t="s">
        <v>122</v>
      </c>
      <c r="C54" s="11" t="s">
        <v>52</v>
      </c>
      <c r="D54" s="23">
        <v>1886.5840000000001</v>
      </c>
      <c r="E54" s="23">
        <v>4122</v>
      </c>
      <c r="F54" s="22"/>
      <c r="G54" s="20">
        <v>4122</v>
      </c>
      <c r="H54" s="33"/>
      <c r="I54" s="33">
        <f>105+45+1164.62415</f>
        <v>1314.6241500000001</v>
      </c>
      <c r="J54" s="33"/>
      <c r="K54" s="33">
        <f>105+45</f>
        <v>150</v>
      </c>
      <c r="L54" s="22"/>
      <c r="M54" s="22"/>
      <c r="N54" s="20">
        <v>667.62099999999998</v>
      </c>
      <c r="O54" s="22"/>
      <c r="P54" s="22"/>
      <c r="Q54" s="22"/>
      <c r="R54" s="22"/>
      <c r="S54" s="22"/>
      <c r="T54" s="22"/>
      <c r="U54" s="22" t="s">
        <v>123</v>
      </c>
      <c r="V54" s="62"/>
    </row>
    <row r="55" spans="1:22" ht="33" x14ac:dyDescent="0.25">
      <c r="A55" s="29"/>
      <c r="B55" s="4" t="s">
        <v>130</v>
      </c>
      <c r="C55" s="11"/>
      <c r="D55" s="32"/>
      <c r="E55" s="23"/>
      <c r="F55" s="22"/>
      <c r="G55" s="20"/>
      <c r="H55" s="33"/>
      <c r="I55" s="33"/>
      <c r="J55" s="33"/>
      <c r="K55" s="33"/>
      <c r="L55" s="22"/>
      <c r="M55" s="22"/>
      <c r="N55" s="61"/>
      <c r="O55" s="22"/>
      <c r="P55" s="22"/>
      <c r="Q55" s="22"/>
      <c r="R55" s="22"/>
      <c r="S55" s="22"/>
      <c r="T55" s="22"/>
      <c r="U55" s="22"/>
      <c r="V55" s="62"/>
    </row>
    <row r="56" spans="1:22" ht="107.25" customHeight="1" x14ac:dyDescent="0.25">
      <c r="A56" s="30" t="s">
        <v>49</v>
      </c>
      <c r="B56" s="5" t="s">
        <v>131</v>
      </c>
      <c r="C56" s="11" t="s">
        <v>52</v>
      </c>
      <c r="D56" s="23">
        <v>1709.9680000000001</v>
      </c>
      <c r="E56" s="23">
        <v>5688</v>
      </c>
      <c r="F56" s="22"/>
      <c r="G56" s="20">
        <v>5688</v>
      </c>
      <c r="H56" s="33"/>
      <c r="I56" s="33">
        <v>2956.1880299999998</v>
      </c>
      <c r="J56" s="33"/>
      <c r="K56" s="33">
        <f>44.313+103.396+224.008+2.768+1.845+224.008+2.768+1.845+840.698+32.382+20.735+13.823+10.13</f>
        <v>1522.7190000000001</v>
      </c>
      <c r="L56" s="22"/>
      <c r="M56" s="22"/>
      <c r="N56" s="20">
        <v>821.99699999999996</v>
      </c>
      <c r="O56" s="22"/>
      <c r="P56" s="22"/>
      <c r="Q56" s="22"/>
      <c r="R56" s="22"/>
      <c r="S56" s="22"/>
      <c r="T56" s="22"/>
      <c r="U56" s="22" t="s">
        <v>123</v>
      </c>
      <c r="V56" s="62"/>
    </row>
    <row r="57" spans="1:22" ht="33" x14ac:dyDescent="0.25">
      <c r="A57" s="29"/>
      <c r="B57" s="4" t="s">
        <v>132</v>
      </c>
      <c r="C57" s="12"/>
      <c r="D57" s="32"/>
      <c r="E57" s="23"/>
      <c r="F57" s="22"/>
      <c r="G57" s="20"/>
      <c r="H57" s="33"/>
      <c r="I57" s="33"/>
      <c r="J57" s="33"/>
      <c r="K57" s="33"/>
      <c r="L57" s="22"/>
      <c r="M57" s="22"/>
      <c r="N57" s="61"/>
      <c r="O57" s="22"/>
      <c r="P57" s="22"/>
      <c r="Q57" s="22"/>
      <c r="R57" s="22"/>
      <c r="S57" s="22"/>
      <c r="T57" s="22"/>
      <c r="U57" s="22"/>
      <c r="V57" s="62"/>
    </row>
    <row r="58" spans="1:22" ht="105" customHeight="1" x14ac:dyDescent="0.25">
      <c r="A58" s="28" t="s">
        <v>50</v>
      </c>
      <c r="B58" s="5" t="s">
        <v>66</v>
      </c>
      <c r="C58" s="11" t="s">
        <v>52</v>
      </c>
      <c r="D58" s="23">
        <v>1103.566</v>
      </c>
      <c r="E58" s="23">
        <v>4122</v>
      </c>
      <c r="F58" s="22"/>
      <c r="G58" s="20">
        <v>4122</v>
      </c>
      <c r="H58" s="33"/>
      <c r="I58" s="33">
        <v>1690.2591600000001</v>
      </c>
      <c r="J58" s="33"/>
      <c r="K58" s="33">
        <f>150+356.414+0.539</f>
        <v>506.95299999999997</v>
      </c>
      <c r="L58" s="22"/>
      <c r="M58" s="22"/>
      <c r="N58" s="20">
        <v>580.61900000000003</v>
      </c>
      <c r="O58" s="22"/>
      <c r="P58" s="22"/>
      <c r="Q58" s="22"/>
      <c r="R58" s="22"/>
      <c r="S58" s="22"/>
      <c r="T58" s="22"/>
      <c r="U58" s="22" t="s">
        <v>123</v>
      </c>
      <c r="V58" s="62"/>
    </row>
    <row r="59" spans="1:22" ht="33" x14ac:dyDescent="0.25">
      <c r="A59" s="29"/>
      <c r="B59" s="4" t="s">
        <v>133</v>
      </c>
      <c r="C59" s="12"/>
      <c r="D59" s="32"/>
      <c r="E59" s="23"/>
      <c r="F59" s="22"/>
      <c r="G59" s="20"/>
      <c r="H59" s="33"/>
      <c r="I59" s="33"/>
      <c r="J59" s="33"/>
      <c r="K59" s="33"/>
      <c r="L59" s="22"/>
      <c r="M59" s="22"/>
      <c r="N59" s="61"/>
      <c r="O59" s="22"/>
      <c r="P59" s="22"/>
      <c r="Q59" s="22"/>
      <c r="R59" s="22"/>
      <c r="S59" s="22"/>
      <c r="T59" s="22"/>
      <c r="U59" s="22"/>
      <c r="V59" s="62"/>
    </row>
    <row r="60" spans="1:22" ht="102.75" customHeight="1" x14ac:dyDescent="0.25">
      <c r="A60" s="28" t="s">
        <v>51</v>
      </c>
      <c r="B60" s="3" t="s">
        <v>134</v>
      </c>
      <c r="C60" s="11" t="s">
        <v>52</v>
      </c>
      <c r="D60" s="23">
        <v>3958.817</v>
      </c>
      <c r="E60" s="23">
        <v>4122</v>
      </c>
      <c r="F60" s="22"/>
      <c r="G60" s="20">
        <v>4122</v>
      </c>
      <c r="H60" s="33"/>
      <c r="I60" s="33">
        <v>148.42819</v>
      </c>
      <c r="J60" s="33"/>
      <c r="K60" s="33">
        <f>103.9+44.529</f>
        <v>148.429</v>
      </c>
      <c r="L60" s="22"/>
      <c r="M60" s="22"/>
      <c r="N60" s="20">
        <v>897.86900000000003</v>
      </c>
      <c r="O60" s="22"/>
      <c r="P60" s="22"/>
      <c r="Q60" s="22"/>
      <c r="R60" s="22"/>
      <c r="S60" s="22"/>
      <c r="T60" s="22"/>
      <c r="U60" s="22" t="s">
        <v>123</v>
      </c>
      <c r="V60" s="62"/>
    </row>
    <row r="61" spans="1:22" ht="33" x14ac:dyDescent="0.25">
      <c r="A61" s="29"/>
      <c r="B61" s="4" t="s">
        <v>135</v>
      </c>
      <c r="C61" s="12"/>
      <c r="D61" s="32"/>
      <c r="E61" s="23"/>
      <c r="F61" s="22"/>
      <c r="G61" s="20"/>
      <c r="H61" s="33"/>
      <c r="I61" s="33"/>
      <c r="J61" s="22"/>
      <c r="K61" s="22"/>
      <c r="L61" s="22"/>
      <c r="M61" s="22"/>
      <c r="N61" s="61"/>
      <c r="O61" s="22"/>
      <c r="P61" s="22"/>
      <c r="Q61" s="22"/>
      <c r="R61" s="22"/>
      <c r="S61" s="22"/>
      <c r="T61" s="22"/>
      <c r="U61" s="22"/>
      <c r="V61" s="62"/>
    </row>
    <row r="62" spans="1:22" ht="104.25" customHeight="1" x14ac:dyDescent="0.25">
      <c r="A62" s="28" t="s">
        <v>90</v>
      </c>
      <c r="B62" s="5" t="s">
        <v>136</v>
      </c>
      <c r="C62" s="11" t="s">
        <v>52</v>
      </c>
      <c r="D62" s="23">
        <v>3262.01</v>
      </c>
      <c r="E62" s="23">
        <v>4122</v>
      </c>
      <c r="F62" s="22"/>
      <c r="G62" s="20">
        <v>4122</v>
      </c>
      <c r="H62" s="33"/>
      <c r="I62" s="33">
        <v>2774.5342300000002</v>
      </c>
      <c r="J62" s="33"/>
      <c r="K62" s="33">
        <f>103.397+44.313+314.374+3.875+2.583+2.583+3.875+314.374+1035.403+40.69+15.018+12.579+10.012</f>
        <v>1903.076</v>
      </c>
      <c r="L62" s="22"/>
      <c r="M62" s="22"/>
      <c r="N62" s="20">
        <v>820.44600000000003</v>
      </c>
      <c r="O62" s="22"/>
      <c r="P62" s="22"/>
      <c r="Q62" s="22"/>
      <c r="R62" s="22"/>
      <c r="S62" s="22"/>
      <c r="T62" s="22"/>
      <c r="U62" s="22" t="s">
        <v>123</v>
      </c>
      <c r="V62" s="62"/>
    </row>
    <row r="63" spans="1:22" ht="16.5" x14ac:dyDescent="0.25">
      <c r="A63" s="111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</row>
    <row r="64" spans="1:22" ht="32.25" customHeight="1" x14ac:dyDescent="0.25">
      <c r="A64" s="74"/>
      <c r="B64" s="37" t="s">
        <v>83</v>
      </c>
      <c r="C64" s="35"/>
      <c r="D64" s="59">
        <f>D67+D70+D71+D73+D74+D76+D78+D80+D81+D82+D84+D85+D87+D88+D90+D92+D94+D95+D97+D99+D101+D103+D105+D107+D109+D68</f>
        <v>13000</v>
      </c>
      <c r="E64" s="59">
        <f t="shared" ref="E64:T64" si="2">E67+E70+E71+E73+E74+E76+E78+E80+E81+E82+E84+E85+E87+E88+E90+E92+E94+E95+E97+E99+E101+E103+E105+E107+E109+E68</f>
        <v>0</v>
      </c>
      <c r="F64" s="36">
        <f t="shared" si="2"/>
        <v>12500</v>
      </c>
      <c r="G64" s="36">
        <f t="shared" si="2"/>
        <v>0</v>
      </c>
      <c r="H64" s="59">
        <f t="shared" si="2"/>
        <v>12499.800000000003</v>
      </c>
      <c r="I64" s="59">
        <f t="shared" si="2"/>
        <v>0</v>
      </c>
      <c r="J64" s="36">
        <f t="shared" si="2"/>
        <v>12499.800000000003</v>
      </c>
      <c r="K64" s="36">
        <f t="shared" si="2"/>
        <v>0</v>
      </c>
      <c r="L64" s="36">
        <f t="shared" si="2"/>
        <v>0</v>
      </c>
      <c r="M64" s="36">
        <f t="shared" si="2"/>
        <v>0</v>
      </c>
      <c r="N64" s="36">
        <f t="shared" si="2"/>
        <v>0</v>
      </c>
      <c r="O64" s="36">
        <f t="shared" si="2"/>
        <v>0</v>
      </c>
      <c r="P64" s="36">
        <f t="shared" si="2"/>
        <v>0</v>
      </c>
      <c r="Q64" s="36">
        <f t="shared" si="2"/>
        <v>0</v>
      </c>
      <c r="R64" s="36">
        <f t="shared" si="2"/>
        <v>0</v>
      </c>
      <c r="S64" s="36">
        <f t="shared" si="2"/>
        <v>0</v>
      </c>
      <c r="T64" s="36">
        <f t="shared" si="2"/>
        <v>0</v>
      </c>
      <c r="U64" s="36" t="s">
        <v>91</v>
      </c>
      <c r="V64" s="66" t="s">
        <v>91</v>
      </c>
    </row>
    <row r="65" spans="1:22" ht="33" x14ac:dyDescent="0.25">
      <c r="A65" s="74"/>
      <c r="B65" s="70" t="s">
        <v>82</v>
      </c>
      <c r="C65" s="35"/>
      <c r="D65" s="59"/>
      <c r="E65" s="59"/>
      <c r="F65" s="36"/>
      <c r="G65" s="36"/>
      <c r="H65" s="59"/>
      <c r="I65" s="59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66"/>
    </row>
    <row r="66" spans="1:22" ht="16.5" x14ac:dyDescent="0.25">
      <c r="A66" s="34"/>
      <c r="B66" s="2" t="s">
        <v>15</v>
      </c>
      <c r="C66" s="71"/>
      <c r="D66" s="88"/>
      <c r="E66" s="88"/>
      <c r="F66" s="19"/>
      <c r="G66" s="19"/>
      <c r="H66" s="60"/>
      <c r="I66" s="60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67"/>
    </row>
    <row r="67" spans="1:22" ht="138.75" customHeight="1" x14ac:dyDescent="0.25">
      <c r="A67" s="49" t="s">
        <v>27</v>
      </c>
      <c r="B67" s="3" t="s">
        <v>146</v>
      </c>
      <c r="C67" s="41" t="s">
        <v>52</v>
      </c>
      <c r="D67" s="90">
        <v>500</v>
      </c>
      <c r="E67" s="90"/>
      <c r="F67" s="46">
        <v>500</v>
      </c>
      <c r="G67" s="47"/>
      <c r="H67" s="33">
        <v>499.99200000000002</v>
      </c>
      <c r="I67" s="51"/>
      <c r="J67" s="22">
        <v>499.99200000000002</v>
      </c>
      <c r="K67" s="22"/>
      <c r="L67" s="22"/>
      <c r="M67" s="22"/>
      <c r="N67" s="24"/>
      <c r="O67" s="22"/>
      <c r="P67" s="22"/>
      <c r="Q67" s="22"/>
      <c r="R67" s="22"/>
      <c r="S67" s="22"/>
      <c r="T67" s="22"/>
      <c r="U67" s="69" t="s">
        <v>144</v>
      </c>
      <c r="V67" s="76" t="s">
        <v>93</v>
      </c>
    </row>
    <row r="68" spans="1:22" ht="138.75" customHeight="1" x14ac:dyDescent="0.25">
      <c r="A68" s="49" t="s">
        <v>28</v>
      </c>
      <c r="B68" s="3" t="s">
        <v>137</v>
      </c>
      <c r="C68" s="41" t="s">
        <v>88</v>
      </c>
      <c r="D68" s="90">
        <v>500</v>
      </c>
      <c r="E68" s="90"/>
      <c r="F68" s="46"/>
      <c r="G68" s="47"/>
      <c r="H68" s="33">
        <v>0</v>
      </c>
      <c r="I68" s="51"/>
      <c r="J68" s="22">
        <v>0</v>
      </c>
      <c r="K68" s="22"/>
      <c r="L68" s="22"/>
      <c r="M68" s="22"/>
      <c r="N68" s="24"/>
      <c r="O68" s="22"/>
      <c r="P68" s="22"/>
      <c r="Q68" s="22"/>
      <c r="R68" s="22"/>
      <c r="S68" s="22"/>
      <c r="T68" s="22"/>
      <c r="U68" s="68" t="s">
        <v>123</v>
      </c>
      <c r="V68" s="77"/>
    </row>
    <row r="69" spans="1:22" ht="16.5" x14ac:dyDescent="0.25">
      <c r="A69" s="49"/>
      <c r="B69" s="4" t="s">
        <v>16</v>
      </c>
      <c r="C69" s="42"/>
      <c r="D69" s="90"/>
      <c r="E69" s="90"/>
      <c r="F69" s="46"/>
      <c r="G69" s="47"/>
      <c r="H69" s="33"/>
      <c r="I69" s="51"/>
      <c r="J69" s="22"/>
      <c r="K69" s="22"/>
      <c r="L69" s="22"/>
      <c r="M69" s="22"/>
      <c r="N69" s="25"/>
      <c r="O69" s="22"/>
      <c r="P69" s="22"/>
      <c r="Q69" s="22"/>
      <c r="R69" s="22"/>
      <c r="S69" s="22"/>
      <c r="T69" s="22"/>
      <c r="U69" s="22"/>
      <c r="V69" s="76"/>
    </row>
    <row r="70" spans="1:22" s="1" customFormat="1" ht="117.75" customHeight="1" x14ac:dyDescent="0.2">
      <c r="A70" s="49" t="s">
        <v>29</v>
      </c>
      <c r="B70" s="5" t="s">
        <v>67</v>
      </c>
      <c r="C70" s="41" t="s">
        <v>52</v>
      </c>
      <c r="D70" s="90">
        <v>500</v>
      </c>
      <c r="E70" s="90"/>
      <c r="F70" s="46">
        <v>500</v>
      </c>
      <c r="G70" s="47"/>
      <c r="H70" s="33">
        <v>499.99200000000002</v>
      </c>
      <c r="I70" s="51"/>
      <c r="J70" s="22">
        <v>499.99200000000002</v>
      </c>
      <c r="K70" s="22"/>
      <c r="L70" s="22"/>
      <c r="M70" s="22"/>
      <c r="N70" s="24"/>
      <c r="O70" s="22"/>
      <c r="P70" s="22"/>
      <c r="Q70" s="22"/>
      <c r="R70" s="22"/>
      <c r="S70" s="22"/>
      <c r="T70" s="22"/>
      <c r="U70" s="69" t="s">
        <v>144</v>
      </c>
      <c r="V70" s="76" t="s">
        <v>96</v>
      </c>
    </row>
    <row r="71" spans="1:22" ht="120" customHeight="1" x14ac:dyDescent="0.25">
      <c r="A71" s="75" t="s">
        <v>30</v>
      </c>
      <c r="B71" s="5" t="s">
        <v>68</v>
      </c>
      <c r="C71" s="41" t="s">
        <v>52</v>
      </c>
      <c r="D71" s="90">
        <v>500</v>
      </c>
      <c r="E71" s="90"/>
      <c r="F71" s="46">
        <v>500</v>
      </c>
      <c r="G71" s="47"/>
      <c r="H71" s="33">
        <v>499.99200000000002</v>
      </c>
      <c r="I71" s="51"/>
      <c r="J71" s="22">
        <v>499.99200000000002</v>
      </c>
      <c r="K71" s="22"/>
      <c r="L71" s="22"/>
      <c r="M71" s="22"/>
      <c r="N71" s="24"/>
      <c r="O71" s="22"/>
      <c r="P71" s="22"/>
      <c r="Q71" s="22"/>
      <c r="R71" s="22"/>
      <c r="S71" s="22"/>
      <c r="T71" s="22"/>
      <c r="U71" s="69" t="s">
        <v>144</v>
      </c>
      <c r="V71" s="76" t="s">
        <v>97</v>
      </c>
    </row>
    <row r="72" spans="1:22" s="1" customFormat="1" ht="33" x14ac:dyDescent="0.2">
      <c r="A72" s="49"/>
      <c r="B72" s="4" t="s">
        <v>17</v>
      </c>
      <c r="C72" s="42"/>
      <c r="D72" s="90"/>
      <c r="E72" s="90"/>
      <c r="F72" s="46"/>
      <c r="G72" s="47"/>
      <c r="H72" s="33"/>
      <c r="I72" s="51"/>
      <c r="J72" s="22"/>
      <c r="K72" s="22"/>
      <c r="L72" s="22"/>
      <c r="M72" s="22"/>
      <c r="N72" s="25"/>
      <c r="O72" s="22"/>
      <c r="P72" s="22"/>
      <c r="Q72" s="22"/>
      <c r="R72" s="22"/>
      <c r="S72" s="22"/>
      <c r="T72" s="22"/>
      <c r="U72" s="22"/>
      <c r="V72" s="76"/>
    </row>
    <row r="73" spans="1:22" ht="138" customHeight="1" x14ac:dyDescent="0.25">
      <c r="A73" s="49" t="s">
        <v>31</v>
      </c>
      <c r="B73" s="3" t="s">
        <v>69</v>
      </c>
      <c r="C73" s="41" t="s">
        <v>52</v>
      </c>
      <c r="D73" s="90">
        <v>500</v>
      </c>
      <c r="E73" s="90"/>
      <c r="F73" s="46">
        <v>500</v>
      </c>
      <c r="G73" s="47"/>
      <c r="H73" s="33">
        <v>499.99200000000002</v>
      </c>
      <c r="I73" s="51"/>
      <c r="J73" s="22">
        <v>499.99200000000002</v>
      </c>
      <c r="K73" s="22"/>
      <c r="L73" s="22"/>
      <c r="M73" s="22"/>
      <c r="N73" s="24"/>
      <c r="O73" s="22"/>
      <c r="P73" s="22"/>
      <c r="Q73" s="22"/>
      <c r="R73" s="22"/>
      <c r="S73" s="22"/>
      <c r="T73" s="22"/>
      <c r="U73" s="69" t="s">
        <v>144</v>
      </c>
      <c r="V73" s="76" t="s">
        <v>98</v>
      </c>
    </row>
    <row r="74" spans="1:22" ht="138.75" customHeight="1" x14ac:dyDescent="0.25">
      <c r="A74" s="49" t="s">
        <v>32</v>
      </c>
      <c r="B74" s="5" t="s">
        <v>70</v>
      </c>
      <c r="C74" s="41" t="s">
        <v>52</v>
      </c>
      <c r="D74" s="90">
        <v>500</v>
      </c>
      <c r="E74" s="90"/>
      <c r="F74" s="46">
        <v>500</v>
      </c>
      <c r="G74" s="47"/>
      <c r="H74" s="33">
        <v>499.99200000000002</v>
      </c>
      <c r="I74" s="51"/>
      <c r="J74" s="22">
        <v>499.99200000000002</v>
      </c>
      <c r="K74" s="22"/>
      <c r="L74" s="22"/>
      <c r="M74" s="22"/>
      <c r="N74" s="24"/>
      <c r="O74" s="22"/>
      <c r="P74" s="22"/>
      <c r="Q74" s="22"/>
      <c r="R74" s="22"/>
      <c r="S74" s="22"/>
      <c r="T74" s="22"/>
      <c r="U74" s="69" t="s">
        <v>144</v>
      </c>
      <c r="V74" s="76" t="s">
        <v>98</v>
      </c>
    </row>
    <row r="75" spans="1:22" ht="22.5" customHeight="1" x14ac:dyDescent="0.25">
      <c r="A75" s="50"/>
      <c r="B75" s="4" t="s">
        <v>18</v>
      </c>
      <c r="C75" s="42"/>
      <c r="D75" s="90"/>
      <c r="E75" s="90"/>
      <c r="F75" s="46"/>
      <c r="G75" s="47"/>
      <c r="H75" s="33"/>
      <c r="I75" s="51"/>
      <c r="J75" s="22"/>
      <c r="K75" s="22"/>
      <c r="L75" s="22"/>
      <c r="M75" s="22"/>
      <c r="N75" s="25"/>
      <c r="O75" s="22"/>
      <c r="P75" s="22"/>
      <c r="Q75" s="22"/>
      <c r="R75" s="22"/>
      <c r="S75" s="22"/>
      <c r="T75" s="22"/>
      <c r="U75" s="22"/>
      <c r="V75" s="76"/>
    </row>
    <row r="76" spans="1:22" ht="123.75" customHeight="1" x14ac:dyDescent="0.25">
      <c r="A76" s="50" t="s">
        <v>33</v>
      </c>
      <c r="B76" s="5" t="s">
        <v>71</v>
      </c>
      <c r="C76" s="41" t="s">
        <v>52</v>
      </c>
      <c r="D76" s="90">
        <v>500</v>
      </c>
      <c r="E76" s="90"/>
      <c r="F76" s="46">
        <v>500</v>
      </c>
      <c r="G76" s="47"/>
      <c r="H76" s="33">
        <v>499.99200000000002</v>
      </c>
      <c r="I76" s="51"/>
      <c r="J76" s="22">
        <v>499.99200000000002</v>
      </c>
      <c r="K76" s="22"/>
      <c r="L76" s="22"/>
      <c r="M76" s="22"/>
      <c r="N76" s="24"/>
      <c r="O76" s="22"/>
      <c r="P76" s="22"/>
      <c r="Q76" s="22"/>
      <c r="R76" s="22"/>
      <c r="S76" s="22"/>
      <c r="T76" s="22"/>
      <c r="U76" s="69" t="s">
        <v>144</v>
      </c>
      <c r="V76" s="76" t="s">
        <v>99</v>
      </c>
    </row>
    <row r="77" spans="1:22" ht="27" customHeight="1" x14ac:dyDescent="0.25">
      <c r="A77" s="50"/>
      <c r="B77" s="4" t="s">
        <v>19</v>
      </c>
      <c r="C77" s="42"/>
      <c r="D77" s="90"/>
      <c r="E77" s="90"/>
      <c r="F77" s="46"/>
      <c r="G77" s="47"/>
      <c r="H77" s="33"/>
      <c r="I77" s="51"/>
      <c r="J77" s="22"/>
      <c r="K77" s="22"/>
      <c r="L77" s="22"/>
      <c r="M77" s="22"/>
      <c r="N77" s="25"/>
      <c r="O77" s="22"/>
      <c r="P77" s="22"/>
      <c r="Q77" s="22"/>
      <c r="R77" s="22"/>
      <c r="S77" s="22"/>
      <c r="T77" s="22"/>
      <c r="U77" s="22"/>
      <c r="V77" s="76"/>
    </row>
    <row r="78" spans="1:22" ht="120.75" customHeight="1" x14ac:dyDescent="0.25">
      <c r="A78" s="50" t="s">
        <v>34</v>
      </c>
      <c r="B78" s="6" t="s">
        <v>72</v>
      </c>
      <c r="C78" s="41" t="s">
        <v>52</v>
      </c>
      <c r="D78" s="90">
        <v>500</v>
      </c>
      <c r="E78" s="90"/>
      <c r="F78" s="46">
        <v>500</v>
      </c>
      <c r="G78" s="47"/>
      <c r="H78" s="33">
        <v>499.99200000000002</v>
      </c>
      <c r="I78" s="51"/>
      <c r="J78" s="22">
        <v>499.99200000000002</v>
      </c>
      <c r="K78" s="22"/>
      <c r="L78" s="22"/>
      <c r="M78" s="22"/>
      <c r="N78" s="24"/>
      <c r="O78" s="22"/>
      <c r="P78" s="22"/>
      <c r="Q78" s="22"/>
      <c r="R78" s="22"/>
      <c r="S78" s="22"/>
      <c r="T78" s="22"/>
      <c r="U78" s="69" t="s">
        <v>144</v>
      </c>
      <c r="V78" s="76" t="s">
        <v>100</v>
      </c>
    </row>
    <row r="79" spans="1:22" ht="20.25" customHeight="1" x14ac:dyDescent="0.25">
      <c r="A79" s="50"/>
      <c r="B79" s="4" t="s">
        <v>20</v>
      </c>
      <c r="C79" s="42"/>
      <c r="D79" s="90"/>
      <c r="E79" s="90"/>
      <c r="F79" s="46"/>
      <c r="G79" s="47"/>
      <c r="H79" s="33"/>
      <c r="I79" s="51"/>
      <c r="J79" s="22"/>
      <c r="K79" s="22"/>
      <c r="L79" s="22"/>
      <c r="M79" s="22"/>
      <c r="N79" s="25"/>
      <c r="O79" s="22"/>
      <c r="P79" s="22"/>
      <c r="Q79" s="22"/>
      <c r="R79" s="22"/>
      <c r="S79" s="22"/>
      <c r="T79" s="22"/>
      <c r="U79" s="22"/>
      <c r="V79" s="76"/>
    </row>
    <row r="80" spans="1:22" ht="137.25" customHeight="1" x14ac:dyDescent="0.25">
      <c r="A80" s="50" t="s">
        <v>35</v>
      </c>
      <c r="B80" s="5" t="s">
        <v>94</v>
      </c>
      <c r="C80" s="41" t="s">
        <v>52</v>
      </c>
      <c r="D80" s="90">
        <v>500</v>
      </c>
      <c r="E80" s="90"/>
      <c r="F80" s="46">
        <v>500</v>
      </c>
      <c r="G80" s="47"/>
      <c r="H80" s="33">
        <v>499.99200000000002</v>
      </c>
      <c r="I80" s="51"/>
      <c r="J80" s="22">
        <v>499.99200000000002</v>
      </c>
      <c r="K80" s="22"/>
      <c r="L80" s="22"/>
      <c r="M80" s="22"/>
      <c r="N80" s="24"/>
      <c r="O80" s="22"/>
      <c r="P80" s="22"/>
      <c r="Q80" s="22"/>
      <c r="R80" s="22"/>
      <c r="S80" s="22"/>
      <c r="T80" s="22"/>
      <c r="U80" s="69" t="s">
        <v>144</v>
      </c>
      <c r="V80" s="76" t="s">
        <v>101</v>
      </c>
    </row>
    <row r="81" spans="1:22" ht="137.25" customHeight="1" x14ac:dyDescent="0.25">
      <c r="A81" s="50" t="s">
        <v>36</v>
      </c>
      <c r="B81" s="5" t="s">
        <v>103</v>
      </c>
      <c r="C81" s="41" t="s">
        <v>52</v>
      </c>
      <c r="D81" s="90">
        <v>500</v>
      </c>
      <c r="E81" s="90"/>
      <c r="F81" s="46">
        <v>500</v>
      </c>
      <c r="G81" s="47"/>
      <c r="H81" s="33">
        <v>499.99200000000002</v>
      </c>
      <c r="I81" s="51"/>
      <c r="J81" s="22">
        <v>499.99200000000002</v>
      </c>
      <c r="K81" s="22"/>
      <c r="L81" s="22"/>
      <c r="M81" s="22"/>
      <c r="N81" s="24"/>
      <c r="O81" s="22"/>
      <c r="P81" s="22"/>
      <c r="Q81" s="22"/>
      <c r="R81" s="22"/>
      <c r="S81" s="22"/>
      <c r="T81" s="22"/>
      <c r="U81" s="69" t="s">
        <v>144</v>
      </c>
      <c r="V81" s="76" t="s">
        <v>102</v>
      </c>
    </row>
    <row r="82" spans="1:22" ht="156.75" customHeight="1" x14ac:dyDescent="0.25">
      <c r="A82" s="50" t="s">
        <v>37</v>
      </c>
      <c r="B82" s="5" t="s">
        <v>147</v>
      </c>
      <c r="C82" s="41" t="s">
        <v>52</v>
      </c>
      <c r="D82" s="90">
        <v>500</v>
      </c>
      <c r="E82" s="90"/>
      <c r="F82" s="46">
        <v>500</v>
      </c>
      <c r="G82" s="47"/>
      <c r="H82" s="33">
        <v>499.99200000000002</v>
      </c>
      <c r="I82" s="51"/>
      <c r="J82" s="22">
        <v>499.99200000000002</v>
      </c>
      <c r="K82" s="22"/>
      <c r="L82" s="22"/>
      <c r="M82" s="22"/>
      <c r="N82" s="24"/>
      <c r="O82" s="22"/>
      <c r="P82" s="22"/>
      <c r="Q82" s="22"/>
      <c r="R82" s="22"/>
      <c r="S82" s="22"/>
      <c r="T82" s="22"/>
      <c r="U82" s="69" t="s">
        <v>144</v>
      </c>
      <c r="V82" s="76" t="s">
        <v>104</v>
      </c>
    </row>
    <row r="83" spans="1:22" ht="16.5" x14ac:dyDescent="0.25">
      <c r="A83" s="50"/>
      <c r="B83" s="4" t="s">
        <v>21</v>
      </c>
      <c r="C83" s="42"/>
      <c r="D83" s="90"/>
      <c r="E83" s="90"/>
      <c r="F83" s="46"/>
      <c r="G83" s="47"/>
      <c r="H83" s="33"/>
      <c r="I83" s="51"/>
      <c r="J83" s="22"/>
      <c r="K83" s="22"/>
      <c r="L83" s="22"/>
      <c r="M83" s="22"/>
      <c r="N83" s="25"/>
      <c r="O83" s="22"/>
      <c r="P83" s="22"/>
      <c r="Q83" s="22"/>
      <c r="R83" s="22"/>
      <c r="S83" s="22"/>
      <c r="T83" s="22"/>
      <c r="U83" s="22"/>
      <c r="V83" s="76"/>
    </row>
    <row r="84" spans="1:22" ht="118.5" customHeight="1" x14ac:dyDescent="0.25">
      <c r="A84" s="50" t="s">
        <v>38</v>
      </c>
      <c r="B84" s="3" t="s">
        <v>73</v>
      </c>
      <c r="C84" s="41" t="s">
        <v>52</v>
      </c>
      <c r="D84" s="90">
        <v>500</v>
      </c>
      <c r="E84" s="90"/>
      <c r="F84" s="46">
        <v>500</v>
      </c>
      <c r="G84" s="47"/>
      <c r="H84" s="33">
        <v>499.99200000000002</v>
      </c>
      <c r="I84" s="51"/>
      <c r="J84" s="22">
        <v>499.99200000000002</v>
      </c>
      <c r="K84" s="22"/>
      <c r="L84" s="22"/>
      <c r="M84" s="22"/>
      <c r="N84" s="24"/>
      <c r="O84" s="22"/>
      <c r="P84" s="22"/>
      <c r="Q84" s="22"/>
      <c r="R84" s="22"/>
      <c r="S84" s="22"/>
      <c r="T84" s="22"/>
      <c r="U84" s="69" t="s">
        <v>144</v>
      </c>
      <c r="V84" s="76" t="s">
        <v>105</v>
      </c>
    </row>
    <row r="85" spans="1:22" ht="118.5" customHeight="1" x14ac:dyDescent="0.25">
      <c r="A85" s="50" t="s">
        <v>39</v>
      </c>
      <c r="B85" s="3" t="s">
        <v>74</v>
      </c>
      <c r="C85" s="41" t="s">
        <v>52</v>
      </c>
      <c r="D85" s="90">
        <v>500</v>
      </c>
      <c r="E85" s="90"/>
      <c r="F85" s="46">
        <v>500</v>
      </c>
      <c r="G85" s="47"/>
      <c r="H85" s="33">
        <v>499.99200000000002</v>
      </c>
      <c r="I85" s="51"/>
      <c r="J85" s="22">
        <v>499.99200000000002</v>
      </c>
      <c r="K85" s="22"/>
      <c r="L85" s="22"/>
      <c r="M85" s="22"/>
      <c r="N85" s="24"/>
      <c r="O85" s="22"/>
      <c r="P85" s="22"/>
      <c r="Q85" s="22"/>
      <c r="R85" s="22"/>
      <c r="S85" s="22"/>
      <c r="T85" s="22"/>
      <c r="U85" s="69" t="s">
        <v>144</v>
      </c>
      <c r="V85" s="76" t="s">
        <v>106</v>
      </c>
    </row>
    <row r="86" spans="1:22" ht="24" customHeight="1" x14ac:dyDescent="0.25">
      <c r="A86" s="50"/>
      <c r="B86" s="4" t="s">
        <v>22</v>
      </c>
      <c r="C86" s="42"/>
      <c r="D86" s="90"/>
      <c r="E86" s="90"/>
      <c r="F86" s="46"/>
      <c r="G86" s="47"/>
      <c r="H86" s="33"/>
      <c r="I86" s="51"/>
      <c r="J86" s="22"/>
      <c r="K86" s="22"/>
      <c r="L86" s="22"/>
      <c r="M86" s="22"/>
      <c r="N86" s="25"/>
      <c r="O86" s="22"/>
      <c r="P86" s="22"/>
      <c r="Q86" s="22"/>
      <c r="R86" s="22"/>
      <c r="S86" s="22"/>
      <c r="T86" s="22"/>
      <c r="U86" s="22"/>
      <c r="V86" s="76"/>
    </row>
    <row r="87" spans="1:22" ht="87.75" customHeight="1" x14ac:dyDescent="0.25">
      <c r="A87" s="50" t="s">
        <v>40</v>
      </c>
      <c r="B87" s="3" t="s">
        <v>75</v>
      </c>
      <c r="C87" s="41" t="s">
        <v>52</v>
      </c>
      <c r="D87" s="90">
        <v>500</v>
      </c>
      <c r="E87" s="90"/>
      <c r="F87" s="46">
        <v>500</v>
      </c>
      <c r="G87" s="47"/>
      <c r="H87" s="33">
        <v>499.99200000000002</v>
      </c>
      <c r="I87" s="51"/>
      <c r="J87" s="22">
        <v>499.99200000000002</v>
      </c>
      <c r="K87" s="22"/>
      <c r="L87" s="22"/>
      <c r="M87" s="22"/>
      <c r="N87" s="24"/>
      <c r="O87" s="22"/>
      <c r="P87" s="22"/>
      <c r="Q87" s="22"/>
      <c r="R87" s="22"/>
      <c r="S87" s="22"/>
      <c r="T87" s="22"/>
      <c r="U87" s="69" t="s">
        <v>144</v>
      </c>
      <c r="V87" s="76" t="s">
        <v>107</v>
      </c>
    </row>
    <row r="88" spans="1:22" ht="120" customHeight="1" x14ac:dyDescent="0.25">
      <c r="A88" s="50" t="s">
        <v>41</v>
      </c>
      <c r="B88" s="5" t="s">
        <v>76</v>
      </c>
      <c r="C88" s="41" t="s">
        <v>52</v>
      </c>
      <c r="D88" s="90">
        <v>500</v>
      </c>
      <c r="E88" s="90"/>
      <c r="F88" s="46">
        <v>500</v>
      </c>
      <c r="G88" s="47"/>
      <c r="H88" s="33">
        <v>499.99200000000002</v>
      </c>
      <c r="I88" s="51"/>
      <c r="J88" s="22">
        <v>499.99200000000002</v>
      </c>
      <c r="K88" s="22"/>
      <c r="L88" s="22"/>
      <c r="M88" s="22"/>
      <c r="N88" s="24"/>
      <c r="O88" s="22"/>
      <c r="P88" s="22"/>
      <c r="Q88" s="22"/>
      <c r="R88" s="22"/>
      <c r="S88" s="22"/>
      <c r="T88" s="22"/>
      <c r="U88" s="69" t="s">
        <v>144</v>
      </c>
      <c r="V88" s="76" t="s">
        <v>108</v>
      </c>
    </row>
    <row r="89" spans="1:22" ht="27" customHeight="1" x14ac:dyDescent="0.25">
      <c r="A89" s="50"/>
      <c r="B89" s="4" t="s">
        <v>24</v>
      </c>
      <c r="C89" s="42"/>
      <c r="D89" s="90"/>
      <c r="E89" s="90"/>
      <c r="F89" s="46"/>
      <c r="G89" s="47"/>
      <c r="H89" s="33"/>
      <c r="I89" s="51"/>
      <c r="J89" s="22"/>
      <c r="K89" s="22"/>
      <c r="L89" s="22"/>
      <c r="M89" s="22"/>
      <c r="N89" s="25"/>
      <c r="O89" s="22"/>
      <c r="P89" s="22"/>
      <c r="Q89" s="22"/>
      <c r="R89" s="22"/>
      <c r="S89" s="22"/>
      <c r="T89" s="22"/>
      <c r="U89" s="22"/>
      <c r="V89" s="76"/>
    </row>
    <row r="90" spans="1:22" ht="121.5" customHeight="1" x14ac:dyDescent="0.25">
      <c r="A90" s="50" t="s">
        <v>42</v>
      </c>
      <c r="B90" s="5" t="s">
        <v>138</v>
      </c>
      <c r="C90" s="41" t="s">
        <v>52</v>
      </c>
      <c r="D90" s="90">
        <v>500</v>
      </c>
      <c r="E90" s="90"/>
      <c r="F90" s="46">
        <v>500</v>
      </c>
      <c r="G90" s="47"/>
      <c r="H90" s="33">
        <v>499.99200000000002</v>
      </c>
      <c r="I90" s="51"/>
      <c r="J90" s="22">
        <v>499.99200000000002</v>
      </c>
      <c r="K90" s="22"/>
      <c r="L90" s="22"/>
      <c r="M90" s="22"/>
      <c r="N90" s="24"/>
      <c r="O90" s="22"/>
      <c r="P90" s="22"/>
      <c r="Q90" s="22"/>
      <c r="R90" s="22"/>
      <c r="S90" s="22"/>
      <c r="T90" s="22"/>
      <c r="U90" s="69" t="s">
        <v>144</v>
      </c>
      <c r="V90" s="76" t="s">
        <v>109</v>
      </c>
    </row>
    <row r="91" spans="1:22" ht="20.25" customHeight="1" x14ac:dyDescent="0.25">
      <c r="A91" s="50"/>
      <c r="B91" s="4" t="s">
        <v>25</v>
      </c>
      <c r="C91" s="42"/>
      <c r="D91" s="90"/>
      <c r="E91" s="90"/>
      <c r="F91" s="46"/>
      <c r="G91" s="47"/>
      <c r="H91" s="33"/>
      <c r="I91" s="51"/>
      <c r="J91" s="22"/>
      <c r="K91" s="22"/>
      <c r="L91" s="22"/>
      <c r="M91" s="22"/>
      <c r="N91" s="25"/>
      <c r="O91" s="22"/>
      <c r="P91" s="22"/>
      <c r="Q91" s="22"/>
      <c r="R91" s="22"/>
      <c r="S91" s="22"/>
      <c r="T91" s="22"/>
      <c r="U91" s="22"/>
      <c r="V91" s="76"/>
    </row>
    <row r="92" spans="1:22" ht="120" customHeight="1" x14ac:dyDescent="0.25">
      <c r="A92" s="50" t="s">
        <v>43</v>
      </c>
      <c r="B92" s="5" t="s">
        <v>158</v>
      </c>
      <c r="C92" s="41" t="s">
        <v>52</v>
      </c>
      <c r="D92" s="90">
        <v>500</v>
      </c>
      <c r="E92" s="90"/>
      <c r="F92" s="46">
        <v>500</v>
      </c>
      <c r="G92" s="47"/>
      <c r="H92" s="33">
        <v>499.99200000000002</v>
      </c>
      <c r="I92" s="51"/>
      <c r="J92" s="22">
        <v>499.99200000000002</v>
      </c>
      <c r="K92" s="22"/>
      <c r="L92" s="22"/>
      <c r="M92" s="22"/>
      <c r="N92" s="24"/>
      <c r="O92" s="22"/>
      <c r="P92" s="22"/>
      <c r="Q92" s="22"/>
      <c r="R92" s="22"/>
      <c r="S92" s="22"/>
      <c r="T92" s="22"/>
      <c r="U92" s="69" t="s">
        <v>144</v>
      </c>
      <c r="V92" s="76" t="s">
        <v>110</v>
      </c>
    </row>
    <row r="93" spans="1:22" ht="16.5" x14ac:dyDescent="0.25">
      <c r="A93" s="50"/>
      <c r="B93" s="4" t="s">
        <v>26</v>
      </c>
      <c r="C93" s="42"/>
      <c r="D93" s="90"/>
      <c r="E93" s="90"/>
      <c r="F93" s="46"/>
      <c r="G93" s="47"/>
      <c r="H93" s="33"/>
      <c r="I93" s="51"/>
      <c r="J93" s="22"/>
      <c r="K93" s="22"/>
      <c r="L93" s="22"/>
      <c r="M93" s="22"/>
      <c r="N93" s="25"/>
      <c r="O93" s="22"/>
      <c r="P93" s="22"/>
      <c r="Q93" s="22"/>
      <c r="R93" s="22"/>
      <c r="S93" s="22"/>
      <c r="T93" s="22"/>
      <c r="U93" s="22"/>
      <c r="V93" s="76"/>
    </row>
    <row r="94" spans="1:22" ht="123" customHeight="1" x14ac:dyDescent="0.25">
      <c r="A94" s="50" t="s">
        <v>44</v>
      </c>
      <c r="B94" s="9" t="s">
        <v>148</v>
      </c>
      <c r="C94" s="41" t="s">
        <v>52</v>
      </c>
      <c r="D94" s="90">
        <v>500</v>
      </c>
      <c r="E94" s="90"/>
      <c r="F94" s="46">
        <v>500</v>
      </c>
      <c r="G94" s="47"/>
      <c r="H94" s="33">
        <v>499.99200000000002</v>
      </c>
      <c r="I94" s="51"/>
      <c r="J94" s="22">
        <v>499.99200000000002</v>
      </c>
      <c r="K94" s="22"/>
      <c r="L94" s="22"/>
      <c r="M94" s="22"/>
      <c r="N94" s="26"/>
      <c r="O94" s="22"/>
      <c r="P94" s="22"/>
      <c r="Q94" s="22"/>
      <c r="R94" s="22"/>
      <c r="S94" s="22"/>
      <c r="T94" s="22"/>
      <c r="U94" s="69" t="s">
        <v>144</v>
      </c>
      <c r="V94" s="76" t="s">
        <v>111</v>
      </c>
    </row>
    <row r="95" spans="1:22" ht="138.75" customHeight="1" x14ac:dyDescent="0.25">
      <c r="A95" s="50" t="s">
        <v>45</v>
      </c>
      <c r="B95" s="9" t="s">
        <v>139</v>
      </c>
      <c r="C95" s="41" t="s">
        <v>52</v>
      </c>
      <c r="D95" s="90">
        <v>500</v>
      </c>
      <c r="E95" s="90"/>
      <c r="F95" s="46">
        <v>500</v>
      </c>
      <c r="G95" s="47"/>
      <c r="H95" s="33">
        <v>499.99200000000002</v>
      </c>
      <c r="I95" s="51"/>
      <c r="J95" s="22">
        <v>499.99200000000002</v>
      </c>
      <c r="K95" s="22"/>
      <c r="L95" s="22"/>
      <c r="M95" s="22"/>
      <c r="N95" s="24"/>
      <c r="O95" s="22"/>
      <c r="P95" s="22"/>
      <c r="Q95" s="22"/>
      <c r="R95" s="22"/>
      <c r="S95" s="22"/>
      <c r="T95" s="22"/>
      <c r="U95" s="69" t="s">
        <v>144</v>
      </c>
      <c r="V95" s="76" t="s">
        <v>112</v>
      </c>
    </row>
    <row r="96" spans="1:22" ht="33" x14ac:dyDescent="0.25">
      <c r="A96" s="50"/>
      <c r="B96" s="4" t="s">
        <v>127</v>
      </c>
      <c r="C96" s="43"/>
      <c r="D96" s="91"/>
      <c r="E96" s="91"/>
      <c r="F96" s="46"/>
      <c r="G96" s="48"/>
      <c r="H96" s="33"/>
      <c r="I96" s="51"/>
      <c r="J96" s="22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78"/>
    </row>
    <row r="97" spans="1:22" ht="120" customHeight="1" x14ac:dyDescent="0.25">
      <c r="A97" s="50" t="s">
        <v>46</v>
      </c>
      <c r="B97" s="3" t="s">
        <v>77</v>
      </c>
      <c r="C97" s="41" t="s">
        <v>52</v>
      </c>
      <c r="D97" s="90">
        <v>500</v>
      </c>
      <c r="E97" s="90"/>
      <c r="F97" s="46">
        <v>500</v>
      </c>
      <c r="G97" s="47"/>
      <c r="H97" s="33">
        <v>499.99200000000002</v>
      </c>
      <c r="I97" s="51"/>
      <c r="J97" s="22">
        <v>499.99200000000002</v>
      </c>
      <c r="K97" s="22"/>
      <c r="L97" s="22"/>
      <c r="M97" s="22"/>
      <c r="N97" s="24"/>
      <c r="O97" s="22"/>
      <c r="P97" s="22"/>
      <c r="Q97" s="22"/>
      <c r="R97" s="22"/>
      <c r="S97" s="22"/>
      <c r="T97" s="22"/>
      <c r="U97" s="69" t="s">
        <v>144</v>
      </c>
      <c r="V97" s="76" t="s">
        <v>95</v>
      </c>
    </row>
    <row r="98" spans="1:22" ht="33" x14ac:dyDescent="0.25">
      <c r="A98" s="50"/>
      <c r="B98" s="4" t="s">
        <v>128</v>
      </c>
      <c r="C98" s="42"/>
      <c r="D98" s="91"/>
      <c r="E98" s="90"/>
      <c r="F98" s="46"/>
      <c r="G98" s="47"/>
      <c r="H98" s="33"/>
      <c r="I98" s="51"/>
      <c r="J98" s="22"/>
      <c r="K98" s="22"/>
      <c r="L98" s="22"/>
      <c r="M98" s="22"/>
      <c r="N98" s="25"/>
      <c r="O98" s="22"/>
      <c r="P98" s="22"/>
      <c r="Q98" s="22"/>
      <c r="R98" s="22"/>
      <c r="S98" s="22"/>
      <c r="T98" s="22"/>
      <c r="U98" s="22"/>
      <c r="V98" s="76"/>
    </row>
    <row r="99" spans="1:22" ht="102" customHeight="1" x14ac:dyDescent="0.25">
      <c r="A99" s="50" t="s">
        <v>47</v>
      </c>
      <c r="B99" s="9" t="s">
        <v>78</v>
      </c>
      <c r="C99" s="41" t="s">
        <v>52</v>
      </c>
      <c r="D99" s="90">
        <v>500</v>
      </c>
      <c r="E99" s="90"/>
      <c r="F99" s="46">
        <v>500</v>
      </c>
      <c r="G99" s="47"/>
      <c r="H99" s="33">
        <v>499.99200000000002</v>
      </c>
      <c r="I99" s="51"/>
      <c r="J99" s="22">
        <v>499.99200000000002</v>
      </c>
      <c r="K99" s="22"/>
      <c r="L99" s="22"/>
      <c r="M99" s="22"/>
      <c r="N99" s="24"/>
      <c r="O99" s="22"/>
      <c r="P99" s="22"/>
      <c r="Q99" s="22"/>
      <c r="R99" s="22"/>
      <c r="S99" s="22"/>
      <c r="T99" s="22"/>
      <c r="U99" s="69" t="s">
        <v>144</v>
      </c>
      <c r="V99" s="76" t="s">
        <v>113</v>
      </c>
    </row>
    <row r="100" spans="1:22" ht="33" x14ac:dyDescent="0.3">
      <c r="A100" s="50"/>
      <c r="B100" s="4" t="s">
        <v>129</v>
      </c>
      <c r="C100" s="44"/>
      <c r="D100" s="91"/>
      <c r="E100" s="90"/>
      <c r="F100" s="46"/>
      <c r="G100" s="47"/>
      <c r="H100" s="33"/>
      <c r="I100" s="51"/>
      <c r="J100" s="22"/>
      <c r="K100" s="22"/>
      <c r="L100" s="22"/>
      <c r="M100" s="22"/>
      <c r="N100" s="25"/>
      <c r="O100" s="22"/>
      <c r="P100" s="22"/>
      <c r="Q100" s="22"/>
      <c r="R100" s="22"/>
      <c r="S100" s="22"/>
      <c r="T100" s="22"/>
      <c r="U100" s="22"/>
      <c r="V100" s="76"/>
    </row>
    <row r="101" spans="1:22" ht="123.75" customHeight="1" x14ac:dyDescent="0.25">
      <c r="A101" s="50" t="s">
        <v>48</v>
      </c>
      <c r="B101" s="5" t="s">
        <v>79</v>
      </c>
      <c r="C101" s="41" t="s">
        <v>52</v>
      </c>
      <c r="D101" s="90">
        <v>500</v>
      </c>
      <c r="E101" s="90"/>
      <c r="F101" s="46">
        <v>500</v>
      </c>
      <c r="G101" s="47"/>
      <c r="H101" s="33">
        <v>499.99200000000002</v>
      </c>
      <c r="I101" s="51"/>
      <c r="J101" s="22">
        <v>499.99200000000002</v>
      </c>
      <c r="K101" s="22"/>
      <c r="L101" s="22"/>
      <c r="M101" s="22"/>
      <c r="N101" s="24"/>
      <c r="O101" s="22"/>
      <c r="P101" s="22"/>
      <c r="Q101" s="22"/>
      <c r="R101" s="22"/>
      <c r="S101" s="22"/>
      <c r="T101" s="22"/>
      <c r="U101" s="69" t="s">
        <v>144</v>
      </c>
      <c r="V101" s="76" t="s">
        <v>114</v>
      </c>
    </row>
    <row r="102" spans="1:22" ht="33" x14ac:dyDescent="0.25">
      <c r="A102" s="50"/>
      <c r="B102" s="4" t="s">
        <v>130</v>
      </c>
      <c r="C102" s="41"/>
      <c r="D102" s="91"/>
      <c r="E102" s="90"/>
      <c r="F102" s="46"/>
      <c r="G102" s="47"/>
      <c r="H102" s="33"/>
      <c r="I102" s="51"/>
      <c r="J102" s="22"/>
      <c r="K102" s="22"/>
      <c r="L102" s="22"/>
      <c r="M102" s="22"/>
      <c r="N102" s="25"/>
      <c r="O102" s="22"/>
      <c r="P102" s="22"/>
      <c r="Q102" s="22"/>
      <c r="R102" s="22"/>
      <c r="S102" s="22"/>
      <c r="T102" s="22"/>
      <c r="U102" s="22"/>
      <c r="V102" s="76"/>
    </row>
    <row r="103" spans="1:22" ht="138.75" customHeight="1" x14ac:dyDescent="0.25">
      <c r="A103" s="50" t="s">
        <v>49</v>
      </c>
      <c r="B103" s="5" t="s">
        <v>140</v>
      </c>
      <c r="C103" s="41" t="s">
        <v>52</v>
      </c>
      <c r="D103" s="90">
        <v>500</v>
      </c>
      <c r="E103" s="90"/>
      <c r="F103" s="46">
        <v>500</v>
      </c>
      <c r="G103" s="47"/>
      <c r="H103" s="33">
        <v>499.99200000000002</v>
      </c>
      <c r="I103" s="51"/>
      <c r="J103" s="22">
        <v>499.99200000000002</v>
      </c>
      <c r="K103" s="22"/>
      <c r="L103" s="22"/>
      <c r="M103" s="22"/>
      <c r="N103" s="24"/>
      <c r="O103" s="22"/>
      <c r="P103" s="22"/>
      <c r="Q103" s="22"/>
      <c r="R103" s="22"/>
      <c r="S103" s="22"/>
      <c r="T103" s="22"/>
      <c r="U103" s="69" t="s">
        <v>144</v>
      </c>
      <c r="V103" s="76" t="s">
        <v>115</v>
      </c>
    </row>
    <row r="104" spans="1:22" ht="33" x14ac:dyDescent="0.25">
      <c r="A104" s="50"/>
      <c r="B104" s="4" t="s">
        <v>141</v>
      </c>
      <c r="C104" s="42"/>
      <c r="D104" s="91"/>
      <c r="E104" s="90"/>
      <c r="F104" s="46"/>
      <c r="G104" s="47"/>
      <c r="H104" s="33"/>
      <c r="I104" s="51"/>
      <c r="J104" s="22"/>
      <c r="K104" s="22"/>
      <c r="L104" s="22"/>
      <c r="M104" s="22"/>
      <c r="N104" s="25"/>
      <c r="O104" s="22"/>
      <c r="P104" s="22"/>
      <c r="Q104" s="22"/>
      <c r="R104" s="22"/>
      <c r="S104" s="22"/>
      <c r="T104" s="22"/>
      <c r="U104" s="22"/>
      <c r="V104" s="76"/>
    </row>
    <row r="105" spans="1:22" ht="122.25" customHeight="1" x14ac:dyDescent="0.25">
      <c r="A105" s="50" t="s">
        <v>50</v>
      </c>
      <c r="B105" s="5" t="s">
        <v>80</v>
      </c>
      <c r="C105" s="41" t="s">
        <v>52</v>
      </c>
      <c r="D105" s="90">
        <v>500</v>
      </c>
      <c r="E105" s="90"/>
      <c r="F105" s="46">
        <v>500</v>
      </c>
      <c r="G105" s="47"/>
      <c r="H105" s="33">
        <v>499.99200000000002</v>
      </c>
      <c r="I105" s="51"/>
      <c r="J105" s="22">
        <v>499.99200000000002</v>
      </c>
      <c r="K105" s="22"/>
      <c r="L105" s="22"/>
      <c r="M105" s="22"/>
      <c r="N105" s="24"/>
      <c r="O105" s="22"/>
      <c r="P105" s="22"/>
      <c r="Q105" s="22"/>
      <c r="R105" s="22"/>
      <c r="S105" s="22"/>
      <c r="T105" s="22"/>
      <c r="U105" s="69" t="s">
        <v>144</v>
      </c>
      <c r="V105" s="76" t="s">
        <v>117</v>
      </c>
    </row>
    <row r="106" spans="1:22" ht="33" x14ac:dyDescent="0.25">
      <c r="A106" s="50"/>
      <c r="B106" s="4" t="s">
        <v>133</v>
      </c>
      <c r="C106" s="42"/>
      <c r="D106" s="91"/>
      <c r="E106" s="90"/>
      <c r="F106" s="46"/>
      <c r="G106" s="47"/>
      <c r="H106" s="33"/>
      <c r="I106" s="51"/>
      <c r="J106" s="22"/>
      <c r="K106" s="22"/>
      <c r="L106" s="22"/>
      <c r="M106" s="22"/>
      <c r="N106" s="25"/>
      <c r="O106" s="22"/>
      <c r="P106" s="22"/>
      <c r="Q106" s="22"/>
      <c r="R106" s="22"/>
      <c r="S106" s="22"/>
      <c r="T106" s="22"/>
      <c r="U106" s="22"/>
      <c r="V106" s="76"/>
    </row>
    <row r="107" spans="1:22" ht="135.75" customHeight="1" x14ac:dyDescent="0.25">
      <c r="A107" s="50" t="s">
        <v>51</v>
      </c>
      <c r="B107" s="3" t="s">
        <v>142</v>
      </c>
      <c r="C107" s="41" t="s">
        <v>52</v>
      </c>
      <c r="D107" s="90">
        <v>500</v>
      </c>
      <c r="E107" s="90"/>
      <c r="F107" s="46">
        <v>500</v>
      </c>
      <c r="G107" s="47"/>
      <c r="H107" s="33">
        <v>499.99200000000002</v>
      </c>
      <c r="I107" s="51"/>
      <c r="J107" s="22">
        <v>499.99200000000002</v>
      </c>
      <c r="K107" s="22"/>
      <c r="L107" s="22"/>
      <c r="M107" s="22"/>
      <c r="N107" s="24"/>
      <c r="O107" s="22"/>
      <c r="P107" s="22"/>
      <c r="Q107" s="22"/>
      <c r="R107" s="22"/>
      <c r="S107" s="22"/>
      <c r="T107" s="22"/>
      <c r="U107" s="69" t="s">
        <v>144</v>
      </c>
      <c r="V107" s="76" t="s">
        <v>116</v>
      </c>
    </row>
    <row r="108" spans="1:22" ht="33" x14ac:dyDescent="0.25">
      <c r="A108" s="50"/>
      <c r="B108" s="4" t="s">
        <v>135</v>
      </c>
      <c r="C108" s="42"/>
      <c r="D108" s="91"/>
      <c r="E108" s="90"/>
      <c r="F108" s="46"/>
      <c r="G108" s="47"/>
      <c r="H108" s="33"/>
      <c r="I108" s="51"/>
      <c r="J108" s="22"/>
      <c r="K108" s="22"/>
      <c r="L108" s="22"/>
      <c r="M108" s="22"/>
      <c r="N108" s="25"/>
      <c r="O108" s="22"/>
      <c r="P108" s="22"/>
      <c r="Q108" s="22"/>
      <c r="R108" s="22"/>
      <c r="S108" s="22"/>
      <c r="T108" s="22"/>
      <c r="U108" s="22"/>
      <c r="V108" s="76"/>
    </row>
    <row r="109" spans="1:22" ht="141" customHeight="1" x14ac:dyDescent="0.25">
      <c r="A109" s="50" t="s">
        <v>90</v>
      </c>
      <c r="B109" s="5" t="s">
        <v>143</v>
      </c>
      <c r="C109" s="41" t="s">
        <v>52</v>
      </c>
      <c r="D109" s="90">
        <v>500</v>
      </c>
      <c r="E109" s="90"/>
      <c r="F109" s="46">
        <v>500</v>
      </c>
      <c r="G109" s="47"/>
      <c r="H109" s="33">
        <v>499.99200000000002</v>
      </c>
      <c r="I109" s="51"/>
      <c r="J109" s="22">
        <v>499.99200000000002</v>
      </c>
      <c r="K109" s="22"/>
      <c r="L109" s="22"/>
      <c r="M109" s="22"/>
      <c r="N109" s="24"/>
      <c r="O109" s="22"/>
      <c r="P109" s="22"/>
      <c r="Q109" s="22"/>
      <c r="R109" s="22"/>
      <c r="S109" s="22"/>
      <c r="T109" s="22"/>
      <c r="U109" s="69" t="s">
        <v>144</v>
      </c>
      <c r="V109" s="76" t="s">
        <v>118</v>
      </c>
    </row>
  </sheetData>
  <mergeCells count="30">
    <mergeCell ref="A63:V63"/>
    <mergeCell ref="B17:V17"/>
    <mergeCell ref="A14:V14"/>
    <mergeCell ref="V11:V12"/>
    <mergeCell ref="O11:O12"/>
    <mergeCell ref="P11:P12"/>
    <mergeCell ref="U10:U12"/>
    <mergeCell ref="D10:M10"/>
    <mergeCell ref="N10:Q10"/>
    <mergeCell ref="N11:N12"/>
    <mergeCell ref="R10:T10"/>
    <mergeCell ref="L11:M11"/>
    <mergeCell ref="J11:K11"/>
    <mergeCell ref="B9:B12"/>
    <mergeCell ref="C9:C12"/>
    <mergeCell ref="S11:S12"/>
    <mergeCell ref="T11:T12"/>
    <mergeCell ref="Q11:Q12"/>
    <mergeCell ref="R11:R12"/>
    <mergeCell ref="D11:E11"/>
    <mergeCell ref="F11:G11"/>
    <mergeCell ref="H11:I11"/>
    <mergeCell ref="D9:U9"/>
    <mergeCell ref="V9:V10"/>
    <mergeCell ref="A1:V1"/>
    <mergeCell ref="A2:V2"/>
    <mergeCell ref="A4:V4"/>
    <mergeCell ref="A6:V6"/>
    <mergeCell ref="A3:V3"/>
    <mergeCell ref="A9:A12"/>
  </mergeCells>
  <printOptions horizontalCentered="1"/>
  <pageMargins left="0.2" right="0.2" top="0.78" bottom="0.27" header="0.56000000000000005" footer="0.2"/>
  <pageSetup paperSize="9" scale="50" fitToHeight="300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2019-09-11T11:11:47Z</cp:lastPrinted>
  <dcterms:created xsi:type="dcterms:W3CDTF">2013-04-30T06:37:09Z</dcterms:created>
  <dcterms:modified xsi:type="dcterms:W3CDTF">2019-09-25T08:23:51Z</dcterms:modified>
</cp:coreProperties>
</file>