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3250" windowHeight="12270" activeTab="1"/>
  </bookViews>
  <sheets>
    <sheet name="Загальний фонд" sheetId="1" r:id="rId1"/>
    <sheet name="Спеціальний фонд" sheetId="2" r:id="rId2"/>
  </sheets>
  <definedNames>
    <definedName name="_xlnm.Print_Area" localSheetId="0">'Загальний фонд'!$A$1:$E$45</definedName>
    <definedName name="_xlnm.Print_Area" localSheetId="1">'Спеціальний фонд'!$A$1:$E$44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E18"/>
  <c r="E17"/>
  <c r="E16"/>
  <c r="E14"/>
  <c r="E21" i="1"/>
  <c r="D42" i="2" l="1"/>
  <c r="C42"/>
  <c r="E43" i="1" l="1"/>
  <c r="D19" l="1"/>
  <c r="E19" s="1"/>
  <c r="C19"/>
  <c r="E37" i="2" l="1"/>
  <c r="E32" i="1"/>
  <c r="E33"/>
  <c r="E34"/>
  <c r="E35"/>
  <c r="E36"/>
  <c r="E37"/>
  <c r="E38"/>
  <c r="E39"/>
  <c r="E40"/>
  <c r="E41" l="1"/>
  <c r="D23" i="2" l="1"/>
  <c r="C23"/>
  <c r="E27" l="1"/>
  <c r="E24"/>
  <c r="E23"/>
  <c r="D22" l="1"/>
  <c r="C22"/>
  <c r="D19"/>
  <c r="C19"/>
  <c r="D15"/>
  <c r="C15"/>
  <c r="D13"/>
  <c r="C13"/>
  <c r="D10"/>
  <c r="C10"/>
  <c r="D8"/>
  <c r="C8"/>
  <c r="D15" i="1"/>
  <c r="C15"/>
  <c r="D13"/>
  <c r="C13"/>
  <c r="C12" s="1"/>
  <c r="D8"/>
  <c r="C8"/>
  <c r="D5"/>
  <c r="C5"/>
  <c r="E13" i="2" l="1"/>
  <c r="E15"/>
  <c r="E19"/>
  <c r="E22"/>
  <c r="D12"/>
  <c r="C12"/>
  <c r="D5"/>
  <c r="D4" s="1"/>
  <c r="C5"/>
  <c r="C4" s="1"/>
  <c r="D22" i="1"/>
  <c r="C22"/>
  <c r="D12"/>
  <c r="D4"/>
  <c r="C4"/>
  <c r="E12" i="2" l="1"/>
  <c r="D25"/>
  <c r="C25"/>
  <c r="D26" i="1"/>
  <c r="E14" l="1"/>
  <c r="E29" l="1"/>
  <c r="E18" l="1"/>
  <c r="E17"/>
  <c r="E16"/>
  <c r="E11"/>
  <c r="E10"/>
  <c r="E9"/>
  <c r="E7"/>
  <c r="E6"/>
  <c r="E21" i="2"/>
  <c r="E11"/>
  <c r="E7"/>
  <c r="E6"/>
  <c r="E13" i="1" l="1"/>
  <c r="E8"/>
  <c r="E15"/>
  <c r="E5"/>
  <c r="E10" i="2"/>
  <c r="E5"/>
  <c r="E12" i="1" l="1"/>
  <c r="C25"/>
  <c r="D25"/>
  <c r="E4"/>
  <c r="E4" i="2"/>
  <c r="E25" i="1" l="1"/>
  <c r="E25" i="2"/>
  <c r="D42" i="1" l="1"/>
  <c r="D44" s="1"/>
  <c r="C42"/>
  <c r="E44" i="2"/>
  <c r="E41"/>
  <c r="E40"/>
  <c r="E39"/>
  <c r="E38"/>
  <c r="E36"/>
  <c r="E34"/>
  <c r="E33"/>
  <c r="E32"/>
  <c r="E29"/>
  <c r="E28"/>
  <c r="D26"/>
  <c r="D30" s="1"/>
  <c r="C26"/>
  <c r="C30" s="1"/>
  <c r="C44" i="1" l="1"/>
  <c r="E42" i="2"/>
  <c r="E26"/>
  <c r="E44" i="1" l="1"/>
  <c r="E30" i="2" l="1"/>
  <c r="E45" i="1" l="1"/>
  <c r="E27"/>
  <c r="E28"/>
  <c r="D30"/>
  <c r="C26"/>
  <c r="C30" s="1"/>
  <c r="E26" l="1"/>
  <c r="E42"/>
  <c r="E30" l="1"/>
</calcChain>
</file>

<file path=xl/sharedStrings.xml><?xml version="1.0" encoding="utf-8"?>
<sst xmlns="http://schemas.openxmlformats.org/spreadsheetml/2006/main" count="99" uniqueCount="65">
  <si>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</si>
  <si>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</si>
  <si>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</si>
  <si>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</si>
  <si>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</si>
  <si>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</si>
  <si>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</si>
  <si>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</si>
  <si>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</si>
  <si>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</si>
  <si>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</si>
  <si>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користування надрами </t>
  </si>
  <si>
    <t>Неподаткові надходження </t>
  </si>
  <si>
    <t>Доходи від власності та підприємницької діяльності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</si>
  <si>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</si>
  <si>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</si>
  <si>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</si>
  <si>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</si>
  <si>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</si>
  <si>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</si>
  <si>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</si>
  <si>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</si>
  <si>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</si>
  <si>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</si>
  <si>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</si>
  <si>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</si>
  <si>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</si>
  <si>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</si>
  <si>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</si>
  <si>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</si>
  <si>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</si>
  <si>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</si>
  <si>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</si>
  <si>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</si>
  <si>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Житлово-комунальне господарство</t>
  </si>
  <si>
    <t>Економічна діяльність</t>
  </si>
  <si>
    <t>Інша діяльність</t>
  </si>
  <si>
    <t>КРЕДИТУВАННЯ загального фонду</t>
  </si>
  <si>
    <t>Плата за використання інших природних ресурсів</t>
  </si>
  <si>
    <t>Разом доходів без  трансфертів</t>
  </si>
  <si>
    <t>ДОХОДИ СПЕЦІАЛЬНОГО ФОНДУ</t>
  </si>
  <si>
    <t>ВИДАТКИ СПЕЦІАЛЬНОГО  ФОНДУ</t>
  </si>
  <si>
    <t>КРЕДИТУВАННЯ СПЕЦІАЛЬНОГО фонду</t>
  </si>
  <si>
    <t>Доходи від операцій з кредитування та надання гарантій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</si>
  <si>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</si>
  <si>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</si>
  <si>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Податки на власність </t>
  </si>
  <si>
    <t xml:space="preserve">Податок з власників транспортних засобів та інших самохідних машин і механізмів  </t>
  </si>
  <si>
    <t>Інші податки та збори</t>
  </si>
  <si>
    <t>Екологічний податок</t>
  </si>
  <si>
    <t>Трансферти з обласного бюджету місцевим бюджетам за рахунок трансфертів з державного бюджету</t>
  </si>
  <si>
    <t>Всього видатків без трансфертів місцевим бюджетам за рахунок державного бюджету</t>
  </si>
  <si>
    <t>РАЗОМ ВИДАТКІВ</t>
  </si>
  <si>
    <t>Доходи від операцій з капіталом  </t>
  </si>
  <si>
    <t>Надходження від продажу основного капіталу  </t>
  </si>
  <si>
    <t>Надходження коштів від Державного фонду дорогоцінних металів і дорогоцінного каміння  </t>
  </si>
  <si>
    <t>Трансферти з обласного бюджету місцевим бюджетам за рахунок власних доходів</t>
  </si>
  <si>
    <t xml:space="preserve">Трансферти з обласного бюджету місцевим бюджетам </t>
  </si>
  <si>
    <t xml:space="preserve">Доходи від операцій з капіталом </t>
  </si>
  <si>
    <t>Надходження від продажу основного капіталу</t>
  </si>
  <si>
    <t>Кошти від відчуження майна, що перебуває в комунальній власності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</si>
  <si>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</si>
  <si>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Виконання обласного бюджету Херсонської області 
станом на 01 березня 2021 року</t>
  </si>
  <si>
    <t>Виконано за січень-лютий 2021 року (тис.грн)</t>
  </si>
  <si>
    <t>План на січень-лютий 2021 року (тис.грн)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</si>
</sst>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1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14" fillId="0" borderId="0" xfId="0" applyFont="1" applyFill="1"/>
    <xf numFmtId="0" fontId="7" fillId="0" borderId="0" xfId="0" applyFont="1" applyFill="1"/>
    <xf numFmtId="164" fontId="7" fillId="0" borderId="0" xfId="0" applyNumberFormat="1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Zeros="0" zoomScaleNormal="100" zoomScaleSheetLayoutView="100" workbookViewId="0">
      <pane xSplit="2" ySplit="3" topLeftCell="C4" activePane="bottomRight" state="frozen"/>
      <selection activeCell="B50" sqref="B50"/>
      <selection pane="topRight" activeCell="B50" sqref="B50"/>
      <selection pane="bottomLeft" activeCell="B50" sqref="B50"/>
      <selection pane="bottomRight" activeCell="B7" sqref="B7"/>
    </sheetView>
  </sheetViews>
  <sheetFormatPr defaultColWidth="9.140625" defaultRowHeight="15"/>
  <cols>
    <col min="1" max="1" width="13.28515625" style="1" customWidth="1"/>
    <col min="2" max="2" width="55.7109375" style="1" customWidth="1"/>
    <col min="3" max="3" width="19.7109375" style="1" customWidth="1"/>
    <col min="4" max="4" width="18.5703125" style="1" customWidth="1"/>
    <col min="5" max="5" width="15.140625" style="1" customWidth="1"/>
    <col min="6" max="6" width="9.140625" style="1"/>
    <col min="7" max="7" width="16.85546875" style="1" bestFit="1" customWidth="1"/>
    <col min="8" max="8" width="12.140625" style="1" bestFit="1" customWidth="1"/>
    <col min="9" max="16384" width="9.140625" style="1"/>
  </cols>
  <sheetData>
    <row r="1" spans="1:5" ht="48.75" customHeight="1">
      <c r="A1" s="28" t="s">
        <v>62</v>
      </c>
      <c r="B1" s="28"/>
      <c r="C1" s="28"/>
      <c r="D1" s="28"/>
      <c r="E1" s="28"/>
    </row>
    <row r="2" spans="1:5" ht="57">
      <c r="A2" s="2" t="s">
        <v>0</v>
      </c>
      <c r="B2" s="2" t="s">
        <v>1</v>
      </c>
      <c r="C2" s="2" t="s">
        <v>64</v>
      </c>
      <c r="D2" s="2" t="s">
        <v>63</v>
      </c>
      <c r="E2" s="2" t="s">
        <v>2</v>
      </c>
    </row>
    <row r="3" spans="1:5" s="3" customFormat="1" ht="18.75">
      <c r="A3" s="29" t="s">
        <v>3</v>
      </c>
      <c r="B3" s="29"/>
      <c r="C3" s="29"/>
      <c r="D3" s="29"/>
      <c r="E3" s="29"/>
    </row>
    <row r="4" spans="1:5" s="3" customFormat="1" ht="18.75">
      <c r="A4" s="16">
        <v>10000000</v>
      </c>
      <c r="B4" s="17" t="s">
        <v>5</v>
      </c>
      <c r="C4" s="22">
        <f>C5+C8</f>
        <v>113688.59999999999</v>
      </c>
      <c r="D4" s="22">
        <f>D5+D8</f>
        <v>118634.55467</v>
      </c>
      <c r="E4" s="22">
        <f>D4/C4*100</f>
        <v>104.35044029920326</v>
      </c>
    </row>
    <row r="5" spans="1:5" ht="30">
      <c r="A5" s="18">
        <v>11000000</v>
      </c>
      <c r="B5" s="5" t="s">
        <v>6</v>
      </c>
      <c r="C5" s="23">
        <f>SUM(C6:C7)</f>
        <v>108933.4</v>
      </c>
      <c r="D5" s="23">
        <f>SUM(D6:D7)</f>
        <v>112814.10444</v>
      </c>
      <c r="E5" s="23">
        <f t="shared" ref="E5:E25" si="0">D5/C5*100</f>
        <v>103.56245599604897</v>
      </c>
    </row>
    <row r="6" spans="1:5">
      <c r="A6" s="18">
        <v>11010000</v>
      </c>
      <c r="B6" s="5" t="s">
        <v>7</v>
      </c>
      <c r="C6" s="23">
        <v>105513.7</v>
      </c>
      <c r="D6" s="23">
        <v>107024.78791</v>
      </c>
      <c r="E6" s="23">
        <f t="shared" si="0"/>
        <v>101.43212484255599</v>
      </c>
    </row>
    <row r="7" spans="1:5">
      <c r="A7" s="18">
        <v>11020000</v>
      </c>
      <c r="B7" s="5" t="s">
        <v>8</v>
      </c>
      <c r="C7" s="23">
        <v>3419.7</v>
      </c>
      <c r="D7" s="23">
        <v>5789.316530000001</v>
      </c>
      <c r="E7" s="23">
        <f t="shared" si="0"/>
        <v>169.29311138403958</v>
      </c>
    </row>
    <row r="8" spans="1:5" ht="30">
      <c r="A8" s="18">
        <v>13000000</v>
      </c>
      <c r="B8" s="5" t="s">
        <v>9</v>
      </c>
      <c r="C8" s="23">
        <f>SUM(C9:C11)</f>
        <v>4755.2000000000007</v>
      </c>
      <c r="D8" s="23">
        <f>SUM(D9:D11)</f>
        <v>5820.4502300000004</v>
      </c>
      <c r="E8" s="23">
        <f t="shared" si="0"/>
        <v>122.40179655955585</v>
      </c>
    </row>
    <row r="9" spans="1:5" ht="18.75" customHeight="1">
      <c r="A9" s="18">
        <v>13020000</v>
      </c>
      <c r="B9" s="5" t="s">
        <v>10</v>
      </c>
      <c r="C9" s="23">
        <v>3344.2000000000003</v>
      </c>
      <c r="D9" s="23">
        <v>4003.47334</v>
      </c>
      <c r="E9" s="23">
        <f t="shared" si="0"/>
        <v>119.71393277913999</v>
      </c>
    </row>
    <row r="10" spans="1:5">
      <c r="A10" s="18">
        <v>13030000</v>
      </c>
      <c r="B10" s="5" t="s">
        <v>11</v>
      </c>
      <c r="C10" s="23">
        <v>971</v>
      </c>
      <c r="D10" s="23">
        <v>1097.1378800000002</v>
      </c>
      <c r="E10" s="23">
        <f t="shared" si="0"/>
        <v>112.99051287332648</v>
      </c>
    </row>
    <row r="11" spans="1:5">
      <c r="A11" s="18">
        <v>13070000</v>
      </c>
      <c r="B11" s="5" t="s">
        <v>38</v>
      </c>
      <c r="C11" s="23">
        <v>440</v>
      </c>
      <c r="D11" s="23">
        <v>719.83901000000003</v>
      </c>
      <c r="E11" s="23">
        <f t="shared" si="0"/>
        <v>163.59977499999999</v>
      </c>
    </row>
    <row r="12" spans="1:5" s="3" customFormat="1" ht="18.75">
      <c r="A12" s="16">
        <v>20000000</v>
      </c>
      <c r="B12" s="17" t="s">
        <v>12</v>
      </c>
      <c r="C12" s="22">
        <f>C13+C15+C19</f>
        <v>5143.2999999999993</v>
      </c>
      <c r="D12" s="22">
        <f>D13+D15+D19</f>
        <v>5608.0026399999997</v>
      </c>
      <c r="E12" s="22">
        <f t="shared" si="0"/>
        <v>109.03510664359459</v>
      </c>
    </row>
    <row r="13" spans="1:5" hidden="1">
      <c r="A13" s="18">
        <v>21000000</v>
      </c>
      <c r="B13" s="5" t="s">
        <v>13</v>
      </c>
      <c r="C13" s="23">
        <f>C14</f>
        <v>0</v>
      </c>
      <c r="D13" s="23">
        <f>D14</f>
        <v>0</v>
      </c>
      <c r="E13" s="23" t="e">
        <f t="shared" si="0"/>
        <v>#DIV/0!</v>
      </c>
    </row>
    <row r="14" spans="1:5" ht="74.45" hidden="1" customHeight="1">
      <c r="A14" s="18">
        <v>21010000</v>
      </c>
      <c r="B14" s="5" t="s">
        <v>14</v>
      </c>
      <c r="C14" s="23"/>
      <c r="D14" s="23"/>
      <c r="E14" s="23" t="e">
        <f t="shared" si="0"/>
        <v>#DIV/0!</v>
      </c>
    </row>
    <row r="15" spans="1:5" ht="30">
      <c r="A15" s="18">
        <v>22000000</v>
      </c>
      <c r="B15" s="5" t="s">
        <v>16</v>
      </c>
      <c r="C15" s="23">
        <f>SUM(C16:C18)</f>
        <v>5005.2999999999993</v>
      </c>
      <c r="D15" s="23">
        <f>SUM(D16:D18)</f>
        <v>4560.87943</v>
      </c>
      <c r="E15" s="23">
        <f t="shared" si="0"/>
        <v>91.121000339639991</v>
      </c>
    </row>
    <row r="16" spans="1:5">
      <c r="A16" s="18">
        <v>22010000</v>
      </c>
      <c r="B16" s="5" t="s">
        <v>15</v>
      </c>
      <c r="C16" s="23">
        <v>4596.8999999999996</v>
      </c>
      <c r="D16" s="23">
        <v>4180.0199000000002</v>
      </c>
      <c r="E16" s="23">
        <f t="shared" si="0"/>
        <v>90.931277600121831</v>
      </c>
    </row>
    <row r="17" spans="1:9" ht="30">
      <c r="A17" s="18">
        <v>22080000</v>
      </c>
      <c r="B17" s="5" t="s">
        <v>17</v>
      </c>
      <c r="C17" s="23">
        <v>330</v>
      </c>
      <c r="D17" s="23">
        <v>338.21297000000004</v>
      </c>
      <c r="E17" s="23">
        <f t="shared" si="0"/>
        <v>102.48877878787881</v>
      </c>
    </row>
    <row r="18" spans="1:9" ht="72.599999999999994" customHeight="1">
      <c r="A18" s="18">
        <v>22130000</v>
      </c>
      <c r="B18" s="5" t="s">
        <v>18</v>
      </c>
      <c r="C18" s="23">
        <v>78.400000000000006</v>
      </c>
      <c r="D18" s="23">
        <v>42.646560000000008</v>
      </c>
      <c r="E18" s="23">
        <f t="shared" si="0"/>
        <v>54.396122448979597</v>
      </c>
    </row>
    <row r="19" spans="1:9">
      <c r="A19" s="18">
        <v>24000000</v>
      </c>
      <c r="B19" s="5" t="s">
        <v>19</v>
      </c>
      <c r="C19" s="23">
        <f>C21+C20</f>
        <v>138</v>
      </c>
      <c r="D19" s="23">
        <f>D21+D20</f>
        <v>1047.12321</v>
      </c>
      <c r="E19" s="23" t="str">
        <f>IF(D19/C19*100&gt;200,"&gt;200",D19/C19*100)</f>
        <v>&gt;200</v>
      </c>
    </row>
    <row r="20" spans="1:9" ht="45" hidden="1">
      <c r="A20" s="18">
        <v>24030000</v>
      </c>
      <c r="B20" s="5" t="s">
        <v>61</v>
      </c>
      <c r="C20" s="23"/>
      <c r="D20" s="23"/>
      <c r="E20" s="23"/>
    </row>
    <row r="21" spans="1:9">
      <c r="A21" s="18">
        <v>24060000</v>
      </c>
      <c r="B21" s="5" t="s">
        <v>20</v>
      </c>
      <c r="C21" s="23">
        <v>138</v>
      </c>
      <c r="D21" s="23">
        <v>1047.12321</v>
      </c>
      <c r="E21" s="23" t="str">
        <f>IF(D21/C21*100&gt;200,"&gt;200",D21/C21*100)</f>
        <v>&gt;200</v>
      </c>
    </row>
    <row r="22" spans="1:9" s="3" customFormat="1" ht="18.75" hidden="1">
      <c r="A22" s="16">
        <v>30000000</v>
      </c>
      <c r="B22" s="17" t="s">
        <v>53</v>
      </c>
      <c r="C22" s="23">
        <f>C23</f>
        <v>0</v>
      </c>
      <c r="D22" s="23">
        <f>D23</f>
        <v>0</v>
      </c>
      <c r="E22" s="22"/>
    </row>
    <row r="23" spans="1:9" hidden="1">
      <c r="A23" s="19">
        <v>31000000</v>
      </c>
      <c r="B23" s="20" t="s">
        <v>54</v>
      </c>
      <c r="C23" s="23"/>
      <c r="D23" s="23"/>
      <c r="E23" s="23"/>
    </row>
    <row r="24" spans="1:9" ht="25.5" hidden="1">
      <c r="A24" s="19">
        <v>31020000</v>
      </c>
      <c r="B24" s="20" t="s">
        <v>55</v>
      </c>
      <c r="C24" s="23"/>
      <c r="D24" s="23"/>
      <c r="E24" s="23"/>
    </row>
    <row r="25" spans="1:9" ht="20.25">
      <c r="A25" s="32" t="s">
        <v>39</v>
      </c>
      <c r="B25" s="33"/>
      <c r="C25" s="24">
        <f>C4+C12+C22</f>
        <v>118831.9</v>
      </c>
      <c r="D25" s="24">
        <f>D4+D12+D22</f>
        <v>124242.55731</v>
      </c>
      <c r="E25" s="24">
        <f t="shared" si="0"/>
        <v>104.55320272586739</v>
      </c>
    </row>
    <row r="26" spans="1:9" s="3" customFormat="1" ht="18.75">
      <c r="A26" s="16">
        <v>40000000</v>
      </c>
      <c r="B26" s="17" t="s">
        <v>22</v>
      </c>
      <c r="C26" s="22">
        <f>SUM(C27:C29)</f>
        <v>113495.28</v>
      </c>
      <c r="D26" s="22">
        <f>SUM(D27:D29)</f>
        <v>110732.71</v>
      </c>
      <c r="E26" s="22">
        <f t="shared" ref="E26:E45" si="1">D26/C26*100</f>
        <v>97.565916397580594</v>
      </c>
    </row>
    <row r="27" spans="1:9">
      <c r="A27" s="18">
        <v>41020000</v>
      </c>
      <c r="B27" s="5" t="s">
        <v>23</v>
      </c>
      <c r="C27" s="25">
        <v>58153.599999999999</v>
      </c>
      <c r="D27" s="25">
        <v>58153.599999999999</v>
      </c>
      <c r="E27" s="23">
        <f t="shared" si="1"/>
        <v>100</v>
      </c>
    </row>
    <row r="28" spans="1:9">
      <c r="A28" s="18">
        <v>41030000</v>
      </c>
      <c r="B28" s="5" t="s">
        <v>24</v>
      </c>
      <c r="C28" s="25">
        <v>52535.5</v>
      </c>
      <c r="D28" s="25">
        <v>52535.5</v>
      </c>
      <c r="E28" s="23">
        <f t="shared" si="1"/>
        <v>100</v>
      </c>
    </row>
    <row r="29" spans="1:9">
      <c r="A29" s="18">
        <v>41050000</v>
      </c>
      <c r="B29" s="5" t="s">
        <v>25</v>
      </c>
      <c r="C29" s="25">
        <v>2806.18</v>
      </c>
      <c r="D29" s="25">
        <v>43.61</v>
      </c>
      <c r="E29" s="23">
        <f t="shared" si="1"/>
        <v>1.5540699456200244</v>
      </c>
    </row>
    <row r="30" spans="1:9" s="14" customFormat="1" ht="21">
      <c r="A30" s="26" t="s">
        <v>21</v>
      </c>
      <c r="B30" s="27"/>
      <c r="C30" s="24">
        <f>C4+C12+C26+C22</f>
        <v>232327.18</v>
      </c>
      <c r="D30" s="24">
        <f>D4+D12+D26+D22</f>
        <v>234975.26731000002</v>
      </c>
      <c r="E30" s="24">
        <f t="shared" si="1"/>
        <v>101.13980951776715</v>
      </c>
      <c r="I30" s="15"/>
    </row>
    <row r="31" spans="1:9" ht="18.75">
      <c r="A31" s="29" t="s">
        <v>26</v>
      </c>
      <c r="B31" s="29"/>
      <c r="C31" s="29"/>
      <c r="D31" s="29"/>
      <c r="E31" s="29"/>
    </row>
    <row r="32" spans="1:9">
      <c r="A32" s="4" t="s">
        <v>27</v>
      </c>
      <c r="B32" s="5" t="s">
        <v>28</v>
      </c>
      <c r="C32" s="25">
        <v>4935.5600000000004</v>
      </c>
      <c r="D32" s="25">
        <v>4018.7181299999997</v>
      </c>
      <c r="E32" s="23">
        <f>D32/C32*100</f>
        <v>81.42375191467633</v>
      </c>
    </row>
    <row r="33" spans="1:7">
      <c r="A33" s="4">
        <v>1000</v>
      </c>
      <c r="B33" s="5" t="s">
        <v>29</v>
      </c>
      <c r="C33" s="25">
        <v>120445.77800000001</v>
      </c>
      <c r="D33" s="25">
        <v>105454.20023</v>
      </c>
      <c r="E33" s="23">
        <f t="shared" si="1"/>
        <v>87.553255897437936</v>
      </c>
    </row>
    <row r="34" spans="1:7">
      <c r="A34" s="4">
        <v>2000</v>
      </c>
      <c r="B34" s="5" t="s">
        <v>30</v>
      </c>
      <c r="C34" s="25">
        <v>31129.460930000001</v>
      </c>
      <c r="D34" s="25">
        <v>21300.590899999999</v>
      </c>
      <c r="E34" s="23">
        <f t="shared" si="1"/>
        <v>68.425826415362849</v>
      </c>
    </row>
    <row r="35" spans="1:7">
      <c r="A35" s="4">
        <v>3000</v>
      </c>
      <c r="B35" s="5" t="s">
        <v>31</v>
      </c>
      <c r="C35" s="25">
        <v>33863.146000000001</v>
      </c>
      <c r="D35" s="25">
        <v>30577.32575</v>
      </c>
      <c r="E35" s="23">
        <f t="shared" si="1"/>
        <v>90.296766136259166</v>
      </c>
    </row>
    <row r="36" spans="1:7">
      <c r="A36" s="4">
        <v>4000</v>
      </c>
      <c r="B36" s="5" t="s">
        <v>32</v>
      </c>
      <c r="C36" s="25">
        <v>19167.422999999999</v>
      </c>
      <c r="D36" s="25">
        <v>17296.30587</v>
      </c>
      <c r="E36" s="23">
        <f t="shared" si="1"/>
        <v>90.238034972150402</v>
      </c>
    </row>
    <row r="37" spans="1:7">
      <c r="A37" s="4">
        <v>5000</v>
      </c>
      <c r="B37" s="5" t="s">
        <v>33</v>
      </c>
      <c r="C37" s="25">
        <v>8337.1360000000004</v>
      </c>
      <c r="D37" s="25">
        <v>6571.3130799999999</v>
      </c>
      <c r="E37" s="23">
        <f t="shared" si="1"/>
        <v>78.819789913466693</v>
      </c>
    </row>
    <row r="38" spans="1:7">
      <c r="A38" s="4">
        <v>6000</v>
      </c>
      <c r="B38" s="5" t="s">
        <v>34</v>
      </c>
      <c r="C38" s="25">
        <v>42</v>
      </c>
      <c r="D38" s="25">
        <v>0</v>
      </c>
      <c r="E38" s="23">
        <f t="shared" si="1"/>
        <v>0</v>
      </c>
    </row>
    <row r="39" spans="1:7">
      <c r="A39" s="4">
        <v>7000</v>
      </c>
      <c r="B39" s="5" t="s">
        <v>35</v>
      </c>
      <c r="C39" s="25">
        <v>2719.0990000000002</v>
      </c>
      <c r="D39" s="25">
        <v>1111.3320000000001</v>
      </c>
      <c r="E39" s="23">
        <f t="shared" si="1"/>
        <v>40.871332746619373</v>
      </c>
    </row>
    <row r="40" spans="1:7">
      <c r="A40" s="4">
        <v>8000</v>
      </c>
      <c r="B40" s="5" t="s">
        <v>36</v>
      </c>
      <c r="C40" s="25">
        <v>758.5</v>
      </c>
      <c r="D40" s="25">
        <v>682.59553000000005</v>
      </c>
      <c r="E40" s="23">
        <f t="shared" si="1"/>
        <v>89.992818721160191</v>
      </c>
    </row>
    <row r="41" spans="1:7" ht="30">
      <c r="A41" s="8">
        <v>9000</v>
      </c>
      <c r="B41" s="5" t="s">
        <v>56</v>
      </c>
      <c r="C41" s="25">
        <v>1869.4839999999999</v>
      </c>
      <c r="D41" s="25">
        <v>1683.3112900000001</v>
      </c>
      <c r="E41" s="23">
        <f t="shared" si="1"/>
        <v>90.04149219784712</v>
      </c>
    </row>
    <row r="42" spans="1:7" ht="35.25" customHeight="1">
      <c r="A42" s="30" t="s">
        <v>51</v>
      </c>
      <c r="B42" s="31"/>
      <c r="C42" s="24">
        <f>SUM(C32:C41)</f>
        <v>223267.58692999999</v>
      </c>
      <c r="D42" s="24">
        <f>SUM(D32:D41)</f>
        <v>188695.69277999998</v>
      </c>
      <c r="E42" s="24">
        <f t="shared" si="1"/>
        <v>84.515488958619343</v>
      </c>
    </row>
    <row r="43" spans="1:7" ht="36.75" customHeight="1">
      <c r="A43" s="34" t="s">
        <v>50</v>
      </c>
      <c r="B43" s="35"/>
      <c r="C43" s="25">
        <v>21120.502</v>
      </c>
      <c r="D43" s="25">
        <v>21120.502</v>
      </c>
      <c r="E43" s="23">
        <f t="shared" ref="E43" si="2">D43/C43*100</f>
        <v>100</v>
      </c>
      <c r="G43" s="9"/>
    </row>
    <row r="44" spans="1:7" ht="20.25">
      <c r="A44" s="30" t="s">
        <v>52</v>
      </c>
      <c r="B44" s="31"/>
      <c r="C44" s="24">
        <f>C43+C42</f>
        <v>244388.08893</v>
      </c>
      <c r="D44" s="24">
        <f>D43+D42</f>
        <v>209816.19477999999</v>
      </c>
      <c r="E44" s="24">
        <f t="shared" si="1"/>
        <v>85.853691028328953</v>
      </c>
    </row>
    <row r="45" spans="1:7" ht="20.25">
      <c r="A45" s="26" t="s">
        <v>37</v>
      </c>
      <c r="B45" s="27"/>
      <c r="C45" s="25">
        <v>12.037000000000001</v>
      </c>
      <c r="D45" s="25"/>
      <c r="E45" s="24">
        <f t="shared" si="1"/>
        <v>0</v>
      </c>
    </row>
    <row r="46" spans="1:7">
      <c r="D46" s="9"/>
    </row>
    <row r="48" spans="1:7">
      <c r="D48" s="9"/>
    </row>
  </sheetData>
  <mergeCells count="9">
    <mergeCell ref="A45:B45"/>
    <mergeCell ref="A1:E1"/>
    <mergeCell ref="A3:E3"/>
    <mergeCell ref="A31:E31"/>
    <mergeCell ref="A30:B30"/>
    <mergeCell ref="A42:B42"/>
    <mergeCell ref="A25:B25"/>
    <mergeCell ref="A43:B43"/>
    <mergeCell ref="A44:B44"/>
  </mergeCells>
  <pageMargins left="0.70866141732283472" right="0.70866141732283472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showZeros="0"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" sqref="A3:XFD45"/>
    </sheetView>
  </sheetViews>
  <sheetFormatPr defaultColWidth="9.140625" defaultRowHeight="15"/>
  <cols>
    <col min="1" max="1" width="14.42578125" style="1" customWidth="1"/>
    <col min="2" max="2" width="55.7109375" style="1" customWidth="1"/>
    <col min="3" max="3" width="16.5703125" style="1" customWidth="1"/>
    <col min="4" max="4" width="16.28515625" style="1" customWidth="1"/>
    <col min="5" max="5" width="15.140625" style="1" customWidth="1"/>
    <col min="6" max="6" width="9.140625" style="1"/>
    <col min="7" max="7" width="16.85546875" style="1" bestFit="1" customWidth="1"/>
    <col min="8" max="8" width="12.140625" style="1" bestFit="1" customWidth="1"/>
    <col min="9" max="16384" width="9.140625" style="1"/>
  </cols>
  <sheetData>
    <row r="1" spans="1:5" ht="48.75" customHeight="1">
      <c r="A1" s="28" t="s">
        <v>62</v>
      </c>
      <c r="B1" s="28"/>
      <c r="C1" s="28"/>
      <c r="D1" s="28"/>
      <c r="E1" s="28"/>
    </row>
    <row r="2" spans="1:5" ht="57">
      <c r="A2" s="2" t="s">
        <v>0</v>
      </c>
      <c r="B2" s="2" t="s">
        <v>1</v>
      </c>
      <c r="C2" s="2" t="s">
        <v>64</v>
      </c>
      <c r="D2" s="2" t="s">
        <v>63</v>
      </c>
      <c r="E2" s="2" t="s">
        <v>2</v>
      </c>
    </row>
    <row r="3" spans="1:5" s="3" customFormat="1" ht="18.75">
      <c r="A3" s="29" t="s">
        <v>40</v>
      </c>
      <c r="B3" s="29"/>
      <c r="C3" s="29"/>
      <c r="D3" s="29"/>
      <c r="E3" s="29"/>
    </row>
    <row r="4" spans="1:5" s="3" customFormat="1" ht="18.75">
      <c r="A4" s="16">
        <v>10000000</v>
      </c>
      <c r="B4" s="17" t="s">
        <v>5</v>
      </c>
      <c r="C4" s="22">
        <f>C5+C8+C10</f>
        <v>656.1</v>
      </c>
      <c r="D4" s="22">
        <f>D5+D8+D10</f>
        <v>736.24625000000003</v>
      </c>
      <c r="E4" s="22">
        <f>D4/C4*100</f>
        <v>112.21555403139764</v>
      </c>
    </row>
    <row r="5" spans="1:5" ht="30" customHeight="1">
      <c r="A5" s="18">
        <v>11000000</v>
      </c>
      <c r="B5" s="5" t="s">
        <v>6</v>
      </c>
      <c r="C5" s="23">
        <f>SUM(C6:C7)</f>
        <v>0</v>
      </c>
      <c r="D5" s="23">
        <f>SUM(D6:D7)</f>
        <v>0</v>
      </c>
      <c r="E5" s="23" t="e">
        <f t="shared" ref="E5:E25" si="0">D5/C5*100</f>
        <v>#DIV/0!</v>
      </c>
    </row>
    <row r="6" spans="1:5" ht="15" customHeight="1">
      <c r="A6" s="18">
        <v>11010000</v>
      </c>
      <c r="B6" s="5" t="s">
        <v>7</v>
      </c>
      <c r="C6" s="23"/>
      <c r="D6" s="23"/>
      <c r="E6" s="23" t="e">
        <f t="shared" si="0"/>
        <v>#DIV/0!</v>
      </c>
    </row>
    <row r="7" spans="1:5" ht="15" customHeight="1">
      <c r="A7" s="18">
        <v>11020000</v>
      </c>
      <c r="B7" s="5" t="s">
        <v>8</v>
      </c>
      <c r="C7" s="23"/>
      <c r="D7" s="23"/>
      <c r="E7" s="23" t="e">
        <f t="shared" si="0"/>
        <v>#DIV/0!</v>
      </c>
    </row>
    <row r="8" spans="1:5">
      <c r="A8" s="18">
        <v>12000000</v>
      </c>
      <c r="B8" s="5" t="s">
        <v>46</v>
      </c>
      <c r="C8" s="23">
        <f>SUM(C9)</f>
        <v>0</v>
      </c>
      <c r="D8" s="23">
        <f>SUM(D9)</f>
        <v>1.5109399999999999</v>
      </c>
      <c r="E8" s="23"/>
    </row>
    <row r="9" spans="1:5" ht="30">
      <c r="A9" s="18">
        <v>12020000</v>
      </c>
      <c r="B9" s="5" t="s">
        <v>47</v>
      </c>
      <c r="C9" s="23"/>
      <c r="D9" s="23">
        <v>1.5109399999999999</v>
      </c>
      <c r="E9" s="23"/>
    </row>
    <row r="10" spans="1:5">
      <c r="A10" s="18">
        <v>19000000</v>
      </c>
      <c r="B10" s="5" t="s">
        <v>48</v>
      </c>
      <c r="C10" s="23">
        <f>SUM(C11)</f>
        <v>656.1</v>
      </c>
      <c r="D10" s="23">
        <f>SUM(D11)</f>
        <v>734.73531000000003</v>
      </c>
      <c r="E10" s="23">
        <f t="shared" si="0"/>
        <v>111.98526291723823</v>
      </c>
    </row>
    <row r="11" spans="1:5">
      <c r="A11" s="18">
        <v>19010000</v>
      </c>
      <c r="B11" s="5" t="s">
        <v>49</v>
      </c>
      <c r="C11" s="23">
        <v>656.1</v>
      </c>
      <c r="D11" s="23">
        <v>734.73531000000003</v>
      </c>
      <c r="E11" s="23">
        <f t="shared" si="0"/>
        <v>111.98526291723823</v>
      </c>
    </row>
    <row r="12" spans="1:5" s="3" customFormat="1" ht="18.75">
      <c r="A12" s="16">
        <v>20000000</v>
      </c>
      <c r="B12" s="17" t="s">
        <v>12</v>
      </c>
      <c r="C12" s="22">
        <f>C13+C15+C19</f>
        <v>20.8</v>
      </c>
      <c r="D12" s="22">
        <f>D13+D15+D19</f>
        <v>127.03404</v>
      </c>
      <c r="E12" s="22" t="str">
        <f t="shared" ref="E12:E20" si="1">IF(D12/C12*100&gt;200,"&gt;200",D12/C12*100)</f>
        <v>&gt;200</v>
      </c>
    </row>
    <row r="13" spans="1:5">
      <c r="A13" s="18">
        <v>21000000</v>
      </c>
      <c r="B13" s="5" t="s">
        <v>13</v>
      </c>
      <c r="C13" s="23">
        <f>C14</f>
        <v>0.2</v>
      </c>
      <c r="D13" s="23">
        <f>D14</f>
        <v>54.175460000000001</v>
      </c>
      <c r="E13" s="23" t="str">
        <f t="shared" si="1"/>
        <v>&gt;200</v>
      </c>
    </row>
    <row r="14" spans="1:5" ht="30">
      <c r="A14" s="18">
        <v>21110000</v>
      </c>
      <c r="B14" s="5" t="s">
        <v>45</v>
      </c>
      <c r="C14" s="23">
        <v>0.2</v>
      </c>
      <c r="D14" s="23">
        <v>54.175460000000001</v>
      </c>
      <c r="E14" s="23" t="str">
        <f t="shared" si="1"/>
        <v>&gt;200</v>
      </c>
    </row>
    <row r="15" spans="1:5" ht="29.25" customHeight="1">
      <c r="A15" s="18">
        <v>22000000</v>
      </c>
      <c r="B15" s="5" t="s">
        <v>16</v>
      </c>
      <c r="C15" s="23">
        <f>SUM(C16:C18)</f>
        <v>0</v>
      </c>
      <c r="D15" s="23">
        <f>SUM(D16:D18)</f>
        <v>0</v>
      </c>
      <c r="E15" s="23" t="e">
        <f t="shared" si="1"/>
        <v>#DIV/0!</v>
      </c>
    </row>
    <row r="16" spans="1:5" ht="30.75" customHeight="1">
      <c r="A16" s="18">
        <v>22010000</v>
      </c>
      <c r="B16" s="5" t="s">
        <v>15</v>
      </c>
      <c r="C16" s="23"/>
      <c r="D16" s="23"/>
      <c r="E16" s="23" t="e">
        <f t="shared" si="1"/>
        <v>#DIV/0!</v>
      </c>
    </row>
    <row r="17" spans="1:9" ht="16.5" customHeight="1">
      <c r="A17" s="18">
        <v>22080000</v>
      </c>
      <c r="B17" s="5" t="s">
        <v>17</v>
      </c>
      <c r="C17" s="23"/>
      <c r="D17" s="23"/>
      <c r="E17" s="23" t="e">
        <f t="shared" si="1"/>
        <v>#DIV/0!</v>
      </c>
    </row>
    <row r="18" spans="1:9" ht="20.25" customHeight="1">
      <c r="A18" s="18">
        <v>22130000</v>
      </c>
      <c r="B18" s="5" t="s">
        <v>18</v>
      </c>
      <c r="C18" s="23"/>
      <c r="D18" s="23"/>
      <c r="E18" s="23" t="e">
        <f t="shared" si="1"/>
        <v>#DIV/0!</v>
      </c>
    </row>
    <row r="19" spans="1:9">
      <c r="A19" s="18">
        <v>24000000</v>
      </c>
      <c r="B19" s="5" t="s">
        <v>19</v>
      </c>
      <c r="C19" s="23">
        <f>SUM(C20:C21)</f>
        <v>20.6</v>
      </c>
      <c r="D19" s="23">
        <f>SUM(D20:D21)</f>
        <v>72.858580000000003</v>
      </c>
      <c r="E19" s="23" t="str">
        <f t="shared" si="1"/>
        <v>&gt;200</v>
      </c>
    </row>
    <row r="20" spans="1:9">
      <c r="A20" s="18">
        <v>24060000</v>
      </c>
      <c r="B20" s="5" t="s">
        <v>44</v>
      </c>
      <c r="C20" s="23">
        <v>20.6</v>
      </c>
      <c r="D20" s="23">
        <v>72.858580000000003</v>
      </c>
      <c r="E20" s="23" t="str">
        <f t="shared" si="1"/>
        <v>&gt;200</v>
      </c>
    </row>
    <row r="21" spans="1:9">
      <c r="A21" s="18">
        <v>24110000</v>
      </c>
      <c r="B21" s="5" t="s">
        <v>43</v>
      </c>
      <c r="C21" s="23"/>
      <c r="D21" s="23"/>
      <c r="E21" s="23" t="e">
        <f t="shared" si="0"/>
        <v>#DIV/0!</v>
      </c>
    </row>
    <row r="22" spans="1:9" ht="18.75">
      <c r="A22" s="21">
        <v>30000000</v>
      </c>
      <c r="B22" s="17" t="s">
        <v>58</v>
      </c>
      <c r="C22" s="22">
        <f>C23</f>
        <v>0</v>
      </c>
      <c r="D22" s="22">
        <f>D23</f>
        <v>0</v>
      </c>
      <c r="E22" s="23" t="e">
        <f t="shared" si="0"/>
        <v>#DIV/0!</v>
      </c>
    </row>
    <row r="23" spans="1:9">
      <c r="A23" s="18">
        <v>31000000</v>
      </c>
      <c r="B23" s="5" t="s">
        <v>59</v>
      </c>
      <c r="C23" s="23">
        <f>C24</f>
        <v>0</v>
      </c>
      <c r="D23" s="23">
        <f>D24</f>
        <v>0</v>
      </c>
      <c r="E23" s="23" t="e">
        <f t="shared" si="0"/>
        <v>#DIV/0!</v>
      </c>
    </row>
    <row r="24" spans="1:9" ht="30">
      <c r="A24" s="18">
        <v>31030000</v>
      </c>
      <c r="B24" s="5" t="s">
        <v>60</v>
      </c>
      <c r="C24" s="23"/>
      <c r="D24" s="23"/>
      <c r="E24" s="23" t="e">
        <f t="shared" si="0"/>
        <v>#DIV/0!</v>
      </c>
    </row>
    <row r="25" spans="1:9" ht="20.25">
      <c r="A25" s="32" t="s">
        <v>39</v>
      </c>
      <c r="B25" s="33"/>
      <c r="C25" s="24">
        <f>C4+C12+C22</f>
        <v>676.9</v>
      </c>
      <c r="D25" s="24">
        <f>D4+D12+D22</f>
        <v>863.28029000000004</v>
      </c>
      <c r="E25" s="24">
        <f t="shared" si="0"/>
        <v>127.53439060422515</v>
      </c>
    </row>
    <row r="26" spans="1:9" s="3" customFormat="1" ht="18.75">
      <c r="A26" s="16">
        <v>40000000</v>
      </c>
      <c r="B26" s="17" t="s">
        <v>22</v>
      </c>
      <c r="C26" s="22">
        <f>SUM(C27:C29)</f>
        <v>40199.699999999997</v>
      </c>
      <c r="D26" s="22">
        <f>SUM(D27:D29)</f>
        <v>40199.699999999997</v>
      </c>
      <c r="E26" s="22">
        <f t="shared" ref="E26:E44" si="2">D26/C26*100</f>
        <v>100</v>
      </c>
    </row>
    <row r="27" spans="1:9">
      <c r="A27" s="18">
        <v>41020000</v>
      </c>
      <c r="B27" s="5" t="s">
        <v>23</v>
      </c>
      <c r="C27" s="23"/>
      <c r="D27" s="23"/>
      <c r="E27" s="23" t="e">
        <f t="shared" si="2"/>
        <v>#DIV/0!</v>
      </c>
    </row>
    <row r="28" spans="1:9">
      <c r="A28" s="18">
        <v>41030000</v>
      </c>
      <c r="B28" s="5" t="s">
        <v>24</v>
      </c>
      <c r="C28" s="25">
        <v>40199.699999999997</v>
      </c>
      <c r="D28" s="25">
        <v>40199.699999999997</v>
      </c>
      <c r="E28" s="23">
        <f t="shared" si="2"/>
        <v>100</v>
      </c>
    </row>
    <row r="29" spans="1:9">
      <c r="A29" s="18">
        <v>41050000</v>
      </c>
      <c r="B29" s="5" t="s">
        <v>25</v>
      </c>
      <c r="C29" s="25"/>
      <c r="D29" s="25"/>
      <c r="E29" s="23" t="e">
        <f t="shared" si="2"/>
        <v>#DIV/0!</v>
      </c>
    </row>
    <row r="30" spans="1:9" s="14" customFormat="1" ht="21">
      <c r="A30" s="26" t="s">
        <v>21</v>
      </c>
      <c r="B30" s="27"/>
      <c r="C30" s="24">
        <f>C4+C12+C26+C22</f>
        <v>40876.6</v>
      </c>
      <c r="D30" s="24">
        <f>D4+D12+D26+D22</f>
        <v>41062.98029</v>
      </c>
      <c r="E30" s="24">
        <f t="shared" si="2"/>
        <v>100.45595839673554</v>
      </c>
      <c r="I30" s="15"/>
    </row>
    <row r="31" spans="1:9" ht="18.75">
      <c r="A31" s="29" t="s">
        <v>41</v>
      </c>
      <c r="B31" s="29"/>
      <c r="C31" s="29"/>
      <c r="D31" s="29"/>
      <c r="E31" s="29"/>
    </row>
    <row r="32" spans="1:9">
      <c r="A32" s="4" t="s">
        <v>27</v>
      </c>
      <c r="B32" s="5" t="s">
        <v>28</v>
      </c>
      <c r="C32" s="10"/>
      <c r="D32" s="10"/>
      <c r="E32" s="6" t="e">
        <f t="shared" si="2"/>
        <v>#DIV/0!</v>
      </c>
    </row>
    <row r="33" spans="1:5">
      <c r="A33" s="4">
        <v>1000</v>
      </c>
      <c r="B33" s="5" t="s">
        <v>29</v>
      </c>
      <c r="C33" s="7"/>
      <c r="D33" s="7"/>
      <c r="E33" s="6" t="e">
        <f t="shared" si="2"/>
        <v>#DIV/0!</v>
      </c>
    </row>
    <row r="34" spans="1:5" s="13" customFormat="1">
      <c r="A34" s="11">
        <v>2000</v>
      </c>
      <c r="B34" s="12" t="s">
        <v>30</v>
      </c>
      <c r="C34" s="7"/>
      <c r="D34" s="7"/>
      <c r="E34" s="7" t="e">
        <f t="shared" si="2"/>
        <v>#DIV/0!</v>
      </c>
    </row>
    <row r="35" spans="1:5">
      <c r="A35" s="4">
        <v>3000</v>
      </c>
      <c r="B35" s="5" t="s">
        <v>31</v>
      </c>
      <c r="C35" s="7"/>
      <c r="D35" s="7"/>
      <c r="E35" s="6"/>
    </row>
    <row r="36" spans="1:5">
      <c r="A36" s="4">
        <v>4000</v>
      </c>
      <c r="B36" s="5" t="s">
        <v>32</v>
      </c>
      <c r="C36" s="25">
        <v>76.004999999999995</v>
      </c>
      <c r="D36" s="25"/>
      <c r="E36" s="23">
        <f t="shared" si="2"/>
        <v>0</v>
      </c>
    </row>
    <row r="37" spans="1:5">
      <c r="A37" s="4">
        <v>5000</v>
      </c>
      <c r="B37" s="5" t="s">
        <v>33</v>
      </c>
      <c r="C37" s="25"/>
      <c r="D37" s="25"/>
      <c r="E37" s="23" t="e">
        <f t="shared" si="2"/>
        <v>#DIV/0!</v>
      </c>
    </row>
    <row r="38" spans="1:5">
      <c r="A38" s="4">
        <v>6000</v>
      </c>
      <c r="B38" s="5" t="s">
        <v>34</v>
      </c>
      <c r="C38" s="25"/>
      <c r="D38" s="25"/>
      <c r="E38" s="23" t="e">
        <f t="shared" si="2"/>
        <v>#DIV/0!</v>
      </c>
    </row>
    <row r="39" spans="1:5">
      <c r="A39" s="4">
        <v>7000</v>
      </c>
      <c r="B39" s="5" t="s">
        <v>35</v>
      </c>
      <c r="C39" s="25">
        <v>146983.54522</v>
      </c>
      <c r="D39" s="25">
        <v>30022.700649999999</v>
      </c>
      <c r="E39" s="23">
        <f t="shared" si="2"/>
        <v>20.425892303157497</v>
      </c>
    </row>
    <row r="40" spans="1:5">
      <c r="A40" s="4">
        <v>8000</v>
      </c>
      <c r="B40" s="5" t="s">
        <v>36</v>
      </c>
      <c r="C40" s="25">
        <v>676.9</v>
      </c>
      <c r="D40" s="25"/>
      <c r="E40" s="23">
        <f t="shared" si="2"/>
        <v>0</v>
      </c>
    </row>
    <row r="41" spans="1:5">
      <c r="A41" s="4">
        <v>9000</v>
      </c>
      <c r="B41" s="5" t="s">
        <v>57</v>
      </c>
      <c r="C41" s="25"/>
      <c r="D41" s="25"/>
      <c r="E41" s="23" t="e">
        <f t="shared" si="2"/>
        <v>#DIV/0!</v>
      </c>
    </row>
    <row r="42" spans="1:5" ht="20.25">
      <c r="A42" s="26" t="s">
        <v>4</v>
      </c>
      <c r="B42" s="27"/>
      <c r="C42" s="24">
        <f>SUM(C33:C41)</f>
        <v>147736.45022</v>
      </c>
      <c r="D42" s="24">
        <f>SUM(D33:D41)</f>
        <v>30022.700649999999</v>
      </c>
      <c r="E42" s="24">
        <f t="shared" si="2"/>
        <v>20.321796418752481</v>
      </c>
    </row>
    <row r="43" spans="1:5" ht="37.5" customHeight="1">
      <c r="A43" s="30" t="s">
        <v>51</v>
      </c>
      <c r="B43" s="31"/>
      <c r="C43" s="24"/>
      <c r="D43" s="24"/>
      <c r="E43" s="24"/>
    </row>
    <row r="44" spans="1:5" ht="20.25">
      <c r="A44" s="26" t="s">
        <v>42</v>
      </c>
      <c r="B44" s="27"/>
      <c r="C44" s="25">
        <v>1650</v>
      </c>
      <c r="D44" s="25">
        <v>1650</v>
      </c>
      <c r="E44" s="24">
        <f t="shared" si="2"/>
        <v>100</v>
      </c>
    </row>
  </sheetData>
  <mergeCells count="8">
    <mergeCell ref="A44:B44"/>
    <mergeCell ref="A1:E1"/>
    <mergeCell ref="A3:E3"/>
    <mergeCell ref="A25:B25"/>
    <mergeCell ref="A30:B30"/>
    <mergeCell ref="A31:E31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Загальний фонд</vt:lpstr>
      <vt:lpstr>Спеціальний фонд</vt:lpstr>
      <vt:lpstr>'Загальний фонд'!Область_печати</vt:lpstr>
      <vt:lpstr>'Спеціальний фонд'!Область_печати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kp-Aftanashchuk</cp:lastModifiedBy>
  <cp:lastPrinted>2021-05-21T10:58:32Z</cp:lastPrinted>
  <dcterms:created xsi:type="dcterms:W3CDTF">2019-03-21T07:18:57Z</dcterms:created>
  <dcterms:modified xsi:type="dcterms:W3CDTF">2021-05-24T10:57:55Z</dcterms:modified>
</cp:coreProperties>
</file>