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hara\ВЕБ_САЙТ_Відкриті дані\Обласний бюджет\"/>
    </mc:Choice>
  </mc:AlternateContent>
  <bookViews>
    <workbookView xWindow="0" yWindow="60" windowWidth="23250" windowHeight="12270" activeTab="1"/>
  </bookViews>
  <sheets>
    <sheet name="Загальний фонд" sheetId="1" r:id="rId1"/>
    <sheet name="Спеціальний фонд" sheetId="2" r:id="rId2"/>
  </sheets>
  <definedNames>
    <definedName name="_xlnm.Print_Area" localSheetId="0">'Загальний фонд'!$A$1:$E$46</definedName>
    <definedName name="_xlnm.Print_Area" localSheetId="1">'Спеціальний фонд'!$A$1:$E$44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C42" i="2"/>
  <c r="D44" i="1" l="1"/>
  <c r="C44" i="1"/>
  <c r="C20" i="1"/>
  <c r="D20" i="1"/>
  <c r="D26" i="2" l="1"/>
  <c r="E14" i="1"/>
  <c r="E20" i="2" l="1"/>
  <c r="E14" i="2"/>
  <c r="E22" i="1"/>
  <c r="D13" i="1" l="1"/>
  <c r="C13" i="1"/>
  <c r="E13" i="1" l="1"/>
  <c r="E44" i="1" l="1"/>
  <c r="E20" i="1" l="1"/>
  <c r="E37" i="2"/>
  <c r="E33" i="1"/>
  <c r="E34" i="1"/>
  <c r="E35" i="1"/>
  <c r="E36" i="1"/>
  <c r="E37" i="1"/>
  <c r="E38" i="1"/>
  <c r="E39" i="1"/>
  <c r="E40" i="1"/>
  <c r="E41" i="1"/>
  <c r="E42" i="1" l="1"/>
  <c r="D23" i="2" l="1"/>
  <c r="C23" i="2"/>
  <c r="E27" i="2" l="1"/>
  <c r="E24" i="2"/>
  <c r="E23" i="2"/>
  <c r="D22" i="2" l="1"/>
  <c r="C22" i="2"/>
  <c r="D19" i="2"/>
  <c r="C19" i="2"/>
  <c r="D15" i="2"/>
  <c r="C15" i="2"/>
  <c r="D13" i="2"/>
  <c r="C13" i="2"/>
  <c r="D10" i="2"/>
  <c r="C10" i="2"/>
  <c r="D8" i="2"/>
  <c r="C8" i="2"/>
  <c r="D16" i="1"/>
  <c r="C16" i="1"/>
  <c r="D8" i="1"/>
  <c r="C8" i="1"/>
  <c r="D5" i="1"/>
  <c r="C5" i="1"/>
  <c r="E13" i="2" l="1"/>
  <c r="C12" i="1"/>
  <c r="E22" i="2"/>
  <c r="D12" i="2"/>
  <c r="C12" i="2"/>
  <c r="D5" i="2"/>
  <c r="D4" i="2" s="1"/>
  <c r="C5" i="2"/>
  <c r="C4" i="2" s="1"/>
  <c r="D23" i="1"/>
  <c r="C23" i="1"/>
  <c r="D12" i="1"/>
  <c r="D4" i="1"/>
  <c r="C4" i="1"/>
  <c r="E12" i="2" l="1"/>
  <c r="D25" i="2"/>
  <c r="C25" i="2"/>
  <c r="D27" i="1"/>
  <c r="E16" i="2" l="1"/>
  <c r="E17" i="2"/>
  <c r="E18" i="2"/>
  <c r="E30" i="1" l="1"/>
  <c r="E19" i="1" l="1"/>
  <c r="E18" i="1"/>
  <c r="E17" i="1"/>
  <c r="E11" i="1"/>
  <c r="E10" i="1"/>
  <c r="E9" i="1"/>
  <c r="E7" i="1"/>
  <c r="E6" i="1"/>
  <c r="E21" i="2"/>
  <c r="E15" i="2"/>
  <c r="E11" i="2"/>
  <c r="E7" i="2"/>
  <c r="E6" i="2"/>
  <c r="E8" i="1" l="1"/>
  <c r="E19" i="2"/>
  <c r="E16" i="1"/>
  <c r="E5" i="1"/>
  <c r="E10" i="2"/>
  <c r="E5" i="2"/>
  <c r="E12" i="1" l="1"/>
  <c r="C26" i="1"/>
  <c r="D26" i="1"/>
  <c r="E4" i="1"/>
  <c r="E4" i="2"/>
  <c r="E26" i="1" l="1"/>
  <c r="E25" i="2"/>
  <c r="D43" i="1" l="1"/>
  <c r="D45" i="1" s="1"/>
  <c r="C43" i="1"/>
  <c r="E44" i="2"/>
  <c r="E41" i="2"/>
  <c r="E40" i="2"/>
  <c r="E39" i="2"/>
  <c r="E38" i="2"/>
  <c r="E36" i="2"/>
  <c r="E34" i="2"/>
  <c r="E33" i="2"/>
  <c r="E32" i="2"/>
  <c r="E29" i="2"/>
  <c r="E28" i="2"/>
  <c r="D30" i="2"/>
  <c r="C26" i="2"/>
  <c r="C30" i="2" s="1"/>
  <c r="C45" i="1" l="1"/>
  <c r="E42" i="2"/>
  <c r="E26" i="2"/>
  <c r="E45" i="1" l="1"/>
  <c r="E30" i="2" l="1"/>
  <c r="E46" i="1" l="1"/>
  <c r="E28" i="1"/>
  <c r="E29" i="1"/>
  <c r="D31" i="1"/>
  <c r="C27" i="1"/>
  <c r="C31" i="1" s="1"/>
  <c r="E27" i="1" l="1"/>
  <c r="E43" i="1"/>
  <c r="E31" i="1" l="1"/>
</calcChain>
</file>

<file path=xl/sharedStrings.xml><?xml version="1.0" encoding="utf-8"?>
<sst xmlns="http://schemas.openxmlformats.org/spreadsheetml/2006/main" count="100" uniqueCount="66">
  <si>
    <t>Код</t>
  </si>
  <si>
    <t>Показник</t>
  </si>
  <si>
    <t>Виконання (%)</t>
  </si>
  <si>
    <t>ДОХОДИ ЗАГАЛЬНОГО ФОНДУ</t>
  </si>
  <si>
    <t>Всього видатків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</si>
  <si>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</si>
  <si>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</si>
  <si>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</si>
  <si>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</si>
  <si>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</si>
  <si>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</si>
  <si>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користування надрами </t>
  </si>
  <si>
    <t>Неподаткові надходження </t>
  </si>
  <si>
    <t>Доходи від власності та підприємницької діяльності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</si>
  <si>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</si>
  <si>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надання адміністративних послуг</t>
  </si>
  <si>
    <t xml:space="preserve">Адміністративні збори та платежі, доходи від некомерційної господарської діяльності </t>
  </si>
  <si>
    <t>Надходження від орендної плати за користування цілісним майновим комплексом та іншим державним майном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</si>
  <si>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</si>
  <si>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  </t>
  </si>
  <si>
    <t>Інші надходження  </t>
  </si>
  <si>
    <t>Всього доходів</t>
  </si>
  <si>
    <t>Офіційні трансферти</t>
  </si>
  <si>
    <t>Дотації з державного бюджету місцевим бюджетам</t>
  </si>
  <si>
    <t>Субвенції з державного бюджету місцевим бюджетам</t>
  </si>
  <si>
    <t>Субвенції з місцевих бюджетів іншим місцевим бюджетам</t>
  </si>
  <si>
    <t>ВИДАТКИ ЗАГАЛЬНОГО ФОНДУ</t>
  </si>
  <si>
    <t>0100</t>
  </si>
  <si>
    <t>Державне управління</t>
  </si>
  <si>
    <t>Освіта</t>
  </si>
  <si>
    <t>Охорона здоров’я</t>
  </si>
  <si>
    <t>Соціальний захист та соціальне забезпечення</t>
  </si>
  <si>
    <t>Культура i мистецтво</t>
  </si>
  <si>
    <t>Фiзична культура i спорт</t>
  </si>
  <si>
    <t>Житлово-комунальне господарство</t>
  </si>
  <si>
    <t>Економічна діяльність</t>
  </si>
  <si>
    <t>Інша діяльність</t>
  </si>
  <si>
    <t>Плата за використання інших природних ресурсів</t>
  </si>
  <si>
    <t>Разом доходів без  трансфертів</t>
  </si>
  <si>
    <t>ДОХОДИ СПЕЦІАЛЬНОГО ФОНДУ</t>
  </si>
  <si>
    <t>ВИДАТКИ СПЕЦІАЛЬНОГО  ФОНДУ</t>
  </si>
  <si>
    <t>Доходи від операцій з кредитування та надання гарантій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</si>
  <si>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</si>
  <si>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</si>
  <si>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Податки на власність </t>
  </si>
  <si>
    <t xml:space="preserve">Податок з власників транспортних засобів та інших самохідних машин і механізмів  </t>
  </si>
  <si>
    <t>Інші податки та збори</t>
  </si>
  <si>
    <t>Екологічний податок</t>
  </si>
  <si>
    <t>Трансферти з обласного бюджету місцевим бюджетам за рахунок трансфертів з державного бюджету</t>
  </si>
  <si>
    <t>Всього видатків без трансфертів місцевим бюджетам за рахунок державного бюджету</t>
  </si>
  <si>
    <t>РАЗОМ ВИДАТКІВ</t>
  </si>
  <si>
    <t>Доходи від операцій з капіталом  </t>
  </si>
  <si>
    <t>Надходження від продажу основного капіталу  </t>
  </si>
  <si>
    <t>Надходження коштів від Державного фонду дорогоцінних металів і дорогоцінного каміння  </t>
  </si>
  <si>
    <t xml:space="preserve">Доходи від операцій з капіталом </t>
  </si>
  <si>
    <t>Надходження від продажу основного капіталу</t>
  </si>
  <si>
    <t>Кошти від відчуження майна, що перебуває в комунальній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</si>
  <si>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</si>
  <si>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 </t>
  </si>
  <si>
    <t>Міжбюджетні трансферти</t>
  </si>
  <si>
    <t>КРЕДИТУВАННЯ СПЕЦІАЛЬНОГО фонду 
(надання)</t>
  </si>
  <si>
    <t>КРЕДИТУВАННЯ загального фонду
(надання)</t>
  </si>
  <si>
    <t>Трансферти з обласного бюджету за рахунок власних доходів</t>
  </si>
  <si>
    <t>Виконання обласного бюджету Херсонської області 
станом на 01 серпня 2021 року</t>
  </si>
  <si>
    <t>Виконано за січень-липень 2021 року (тис.грн)</t>
  </si>
  <si>
    <t>План на січень-липень 2021 року (тис.грн)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</si>
</sst>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5" fillId="0" borderId="0"/>
  </cellStyleXfs>
  <cellXfs count="35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14" fillId="0" borderId="0" xfId="0" applyFont="1" applyFill="1"/>
    <xf numFmtId="0" fontId="8" fillId="0" borderId="0" xfId="0" applyFont="1" applyFill="1"/>
    <xf numFmtId="164" fontId="8" fillId="0" borderId="0" xfId="0" applyNumberFormat="1" applyFont="1" applyFill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4">
    <cellStyle name="Звичайний" xfId="0" builtinId="0"/>
    <cellStyle name="Звичайний 2" xfId="1"/>
    <cellStyle name="Звичайний 2 2" xfId="3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zoomScaleNormal="100" zoomScaleSheetLayoutView="100" workbookViewId="0">
      <pane xSplit="2" ySplit="3" topLeftCell="C4" activePane="bottomRight" state="frozen"/>
      <selection activeCell="B50" sqref="B50"/>
      <selection pane="topRight" activeCell="B50" sqref="B50"/>
      <selection pane="bottomLeft" activeCell="B50" sqref="B50"/>
      <selection pane="bottomRight" activeCell="J44" sqref="J44"/>
    </sheetView>
  </sheetViews>
  <sheetFormatPr defaultColWidth="9.140625" defaultRowHeight="15" x14ac:dyDescent="0.25"/>
  <cols>
    <col min="1" max="1" width="13.28515625" style="1" customWidth="1"/>
    <col min="2" max="2" width="55.7109375" style="1" customWidth="1"/>
    <col min="3" max="3" width="19.7109375" style="1" customWidth="1"/>
    <col min="4" max="4" width="18.5703125" style="1" customWidth="1"/>
    <col min="5" max="5" width="15.140625" style="1" customWidth="1"/>
    <col min="6" max="6" width="9.140625" style="1"/>
    <col min="7" max="7" width="16.85546875" style="1" bestFit="1" customWidth="1"/>
    <col min="8" max="8" width="12.140625" style="1" bestFit="1" customWidth="1"/>
    <col min="9" max="16384" width="9.140625" style="1"/>
  </cols>
  <sheetData>
    <row r="1" spans="1:5" ht="48.75" customHeight="1" x14ac:dyDescent="0.3">
      <c r="A1" s="24" t="s">
        <v>63</v>
      </c>
      <c r="B1" s="24"/>
      <c r="C1" s="24"/>
      <c r="D1" s="24"/>
      <c r="E1" s="24"/>
    </row>
    <row r="2" spans="1:5" ht="57" x14ac:dyDescent="0.25">
      <c r="A2" s="2" t="s">
        <v>0</v>
      </c>
      <c r="B2" s="2" t="s">
        <v>1</v>
      </c>
      <c r="C2" s="2" t="s">
        <v>65</v>
      </c>
      <c r="D2" s="2" t="s">
        <v>64</v>
      </c>
      <c r="E2" s="2" t="s">
        <v>2</v>
      </c>
    </row>
    <row r="3" spans="1:5" s="3" customFormat="1" ht="18.75" x14ac:dyDescent="0.3">
      <c r="A3" s="25" t="s">
        <v>3</v>
      </c>
      <c r="B3" s="25"/>
      <c r="C3" s="25"/>
      <c r="D3" s="25"/>
      <c r="E3" s="25"/>
    </row>
    <row r="4" spans="1:5" s="3" customFormat="1" ht="18.75" x14ac:dyDescent="0.3">
      <c r="A4" s="15">
        <v>10000000</v>
      </c>
      <c r="B4" s="16" t="s">
        <v>5</v>
      </c>
      <c r="C4" s="17">
        <f>C5+C8</f>
        <v>456804.6</v>
      </c>
      <c r="D4" s="17">
        <f>D5+D8</f>
        <v>491483.68725000002</v>
      </c>
      <c r="E4" s="17">
        <f>D4/C4*100</f>
        <v>107.591667695553</v>
      </c>
    </row>
    <row r="5" spans="1:5" ht="30" x14ac:dyDescent="0.25">
      <c r="A5" s="18">
        <v>11000000</v>
      </c>
      <c r="B5" s="5" t="s">
        <v>6</v>
      </c>
      <c r="C5" s="6">
        <f>SUM(C6:C7)</f>
        <v>447067.39999999997</v>
      </c>
      <c r="D5" s="6">
        <f>SUM(D6:D7)</f>
        <v>478473.69940000004</v>
      </c>
      <c r="E5" s="6">
        <f t="shared" ref="E5:E26" si="0">D5/C5*100</f>
        <v>107.02495851855896</v>
      </c>
    </row>
    <row r="6" spans="1:5" x14ac:dyDescent="0.25">
      <c r="A6" s="18">
        <v>11010000</v>
      </c>
      <c r="B6" s="5" t="s">
        <v>7</v>
      </c>
      <c r="C6" s="6">
        <v>419786.1</v>
      </c>
      <c r="D6" s="6">
        <v>438394.11798000004</v>
      </c>
      <c r="E6" s="6">
        <f t="shared" si="0"/>
        <v>104.43273800156796</v>
      </c>
    </row>
    <row r="7" spans="1:5" x14ac:dyDescent="0.25">
      <c r="A7" s="18">
        <v>11020000</v>
      </c>
      <c r="B7" s="5" t="s">
        <v>8</v>
      </c>
      <c r="C7" s="6">
        <v>27281.3</v>
      </c>
      <c r="D7" s="6">
        <v>40079.581420000002</v>
      </c>
      <c r="E7" s="6">
        <f t="shared" si="0"/>
        <v>146.91228577817043</v>
      </c>
    </row>
    <row r="8" spans="1:5" ht="30" x14ac:dyDescent="0.25">
      <c r="A8" s="18">
        <v>13000000</v>
      </c>
      <c r="B8" s="5" t="s">
        <v>9</v>
      </c>
      <c r="C8" s="6">
        <f>SUM(C9:C11)</f>
        <v>9737.2000000000007</v>
      </c>
      <c r="D8" s="6">
        <f>SUM(D9:D11)</f>
        <v>13009.987850000001</v>
      </c>
      <c r="E8" s="6">
        <f t="shared" si="0"/>
        <v>133.61118031877749</v>
      </c>
    </row>
    <row r="9" spans="1:5" ht="18.75" customHeight="1" x14ac:dyDescent="0.25">
      <c r="A9" s="18">
        <v>13020000</v>
      </c>
      <c r="B9" s="5" t="s">
        <v>10</v>
      </c>
      <c r="C9" s="6">
        <v>6779</v>
      </c>
      <c r="D9" s="6">
        <v>9506.4248100000004</v>
      </c>
      <c r="E9" s="6">
        <f t="shared" si="0"/>
        <v>140.23343870777401</v>
      </c>
    </row>
    <row r="10" spans="1:5" x14ac:dyDescent="0.25">
      <c r="A10" s="18">
        <v>13030000</v>
      </c>
      <c r="B10" s="5" t="s">
        <v>11</v>
      </c>
      <c r="C10" s="6">
        <v>1983.2</v>
      </c>
      <c r="D10" s="6">
        <v>2301.7859500000004</v>
      </c>
      <c r="E10" s="6">
        <f t="shared" si="0"/>
        <v>116.06423709156918</v>
      </c>
    </row>
    <row r="11" spans="1:5" x14ac:dyDescent="0.25">
      <c r="A11" s="18">
        <v>13070000</v>
      </c>
      <c r="B11" s="5" t="s">
        <v>37</v>
      </c>
      <c r="C11" s="6">
        <v>975</v>
      </c>
      <c r="D11" s="6">
        <v>1201.77709</v>
      </c>
      <c r="E11" s="6">
        <f t="shared" si="0"/>
        <v>123.25918871794872</v>
      </c>
    </row>
    <row r="12" spans="1:5" s="3" customFormat="1" ht="18.75" x14ac:dyDescent="0.3">
      <c r="A12" s="15">
        <v>20000000</v>
      </c>
      <c r="B12" s="16" t="s">
        <v>12</v>
      </c>
      <c r="C12" s="17">
        <f>C13+C16+C20</f>
        <v>17010.400000000001</v>
      </c>
      <c r="D12" s="17">
        <f>D13+D16+D20</f>
        <v>18164.288780000003</v>
      </c>
      <c r="E12" s="17">
        <f t="shared" si="0"/>
        <v>106.78343119503364</v>
      </c>
    </row>
    <row r="13" spans="1:5" x14ac:dyDescent="0.25">
      <c r="A13" s="18">
        <v>21000000</v>
      </c>
      <c r="B13" s="5" t="s">
        <v>13</v>
      </c>
      <c r="C13" s="6">
        <f>C14+C15</f>
        <v>3</v>
      </c>
      <c r="D13" s="6">
        <f>D14+D15</f>
        <v>4.6999999999999993</v>
      </c>
      <c r="E13" s="6">
        <f t="shared" si="0"/>
        <v>156.66666666666663</v>
      </c>
    </row>
    <row r="14" spans="1:5" ht="74.45" customHeight="1" x14ac:dyDescent="0.25">
      <c r="A14" s="18">
        <v>21010000</v>
      </c>
      <c r="B14" s="5" t="s">
        <v>14</v>
      </c>
      <c r="C14" s="6">
        <v>3</v>
      </c>
      <c r="D14" s="6">
        <v>4.0999999999999996</v>
      </c>
      <c r="E14" s="6">
        <f t="shared" si="0"/>
        <v>136.66666666666666</v>
      </c>
    </row>
    <row r="15" spans="1:5" ht="17.25" customHeight="1" x14ac:dyDescent="0.25">
      <c r="A15" s="18">
        <v>21080000</v>
      </c>
      <c r="B15" s="5" t="s">
        <v>58</v>
      </c>
      <c r="C15" s="6"/>
      <c r="D15" s="6">
        <v>0.6</v>
      </c>
      <c r="E15" s="6"/>
    </row>
    <row r="16" spans="1:5" ht="30" x14ac:dyDescent="0.25">
      <c r="A16" s="18">
        <v>22000000</v>
      </c>
      <c r="B16" s="5" t="s">
        <v>16</v>
      </c>
      <c r="C16" s="6">
        <f>SUM(C17:C19)</f>
        <v>16682.400000000001</v>
      </c>
      <c r="D16" s="6">
        <f>SUM(D17:D19)</f>
        <v>16819.855130000004</v>
      </c>
      <c r="E16" s="6">
        <f t="shared" si="0"/>
        <v>100.82395296839783</v>
      </c>
    </row>
    <row r="17" spans="1:9" x14ac:dyDescent="0.25">
      <c r="A17" s="18">
        <v>22010000</v>
      </c>
      <c r="B17" s="5" t="s">
        <v>15</v>
      </c>
      <c r="C17" s="6">
        <v>15116.900000000001</v>
      </c>
      <c r="D17" s="6">
        <v>15308.127390000001</v>
      </c>
      <c r="E17" s="6">
        <f t="shared" si="0"/>
        <v>101.26499077191752</v>
      </c>
    </row>
    <row r="18" spans="1:9" ht="30" x14ac:dyDescent="0.25">
      <c r="A18" s="18">
        <v>22080000</v>
      </c>
      <c r="B18" s="5" t="s">
        <v>17</v>
      </c>
      <c r="C18" s="6">
        <v>1230</v>
      </c>
      <c r="D18" s="6">
        <v>1178.02144</v>
      </c>
      <c r="E18" s="6">
        <f t="shared" si="0"/>
        <v>95.774100813008133</v>
      </c>
    </row>
    <row r="19" spans="1:9" ht="72.599999999999994" customHeight="1" x14ac:dyDescent="0.25">
      <c r="A19" s="18">
        <v>22130000</v>
      </c>
      <c r="B19" s="5" t="s">
        <v>18</v>
      </c>
      <c r="C19" s="6">
        <v>335.5</v>
      </c>
      <c r="D19" s="6">
        <v>333.7063</v>
      </c>
      <c r="E19" s="6">
        <f t="shared" si="0"/>
        <v>99.465365126676602</v>
      </c>
    </row>
    <row r="20" spans="1:9" x14ac:dyDescent="0.25">
      <c r="A20" s="18">
        <v>24000000</v>
      </c>
      <c r="B20" s="5" t="s">
        <v>19</v>
      </c>
      <c r="C20" s="6">
        <f>C22+C21</f>
        <v>325</v>
      </c>
      <c r="D20" s="6">
        <f>D22+D21</f>
        <v>1339.7336500000001</v>
      </c>
      <c r="E20" s="6" t="str">
        <f t="shared" ref="E20" si="1">IF(D20/C20*100&gt;200,"&gt;200",D20/C20*100)</f>
        <v>&gt;200</v>
      </c>
    </row>
    <row r="21" spans="1:9" ht="45" hidden="1" x14ac:dyDescent="0.25">
      <c r="A21" s="18">
        <v>24030000</v>
      </c>
      <c r="B21" s="5" t="s">
        <v>57</v>
      </c>
      <c r="C21" s="6"/>
      <c r="D21" s="6"/>
      <c r="E21" s="6"/>
    </row>
    <row r="22" spans="1:9" x14ac:dyDescent="0.25">
      <c r="A22" s="18">
        <v>24060000</v>
      </c>
      <c r="B22" s="5" t="s">
        <v>20</v>
      </c>
      <c r="C22" s="6">
        <v>325</v>
      </c>
      <c r="D22" s="6">
        <v>1339.7336500000001</v>
      </c>
      <c r="E22" s="6" t="str">
        <f t="shared" ref="E22" si="2">IF(D22/C22*100&gt;200,"&gt;200",D22/C22*100)</f>
        <v>&gt;200</v>
      </c>
    </row>
    <row r="23" spans="1:9" s="3" customFormat="1" ht="18.75" hidden="1" x14ac:dyDescent="0.3">
      <c r="A23" s="15">
        <v>30000000</v>
      </c>
      <c r="B23" s="16" t="s">
        <v>51</v>
      </c>
      <c r="C23" s="6">
        <f>C24</f>
        <v>0</v>
      </c>
      <c r="D23" s="6">
        <f>D24</f>
        <v>0</v>
      </c>
      <c r="E23" s="17"/>
    </row>
    <row r="24" spans="1:9" hidden="1" x14ac:dyDescent="0.25">
      <c r="A24" s="19">
        <v>31000000</v>
      </c>
      <c r="B24" s="20" t="s">
        <v>52</v>
      </c>
      <c r="C24" s="6"/>
      <c r="D24" s="6"/>
      <c r="E24" s="6"/>
    </row>
    <row r="25" spans="1:9" ht="25.5" hidden="1" x14ac:dyDescent="0.25">
      <c r="A25" s="19">
        <v>31020000</v>
      </c>
      <c r="B25" s="20" t="s">
        <v>53</v>
      </c>
      <c r="C25" s="6"/>
      <c r="D25" s="6"/>
      <c r="E25" s="6"/>
    </row>
    <row r="26" spans="1:9" ht="20.25" x14ac:dyDescent="0.3">
      <c r="A26" s="29" t="s">
        <v>38</v>
      </c>
      <c r="B26" s="30"/>
      <c r="C26" s="8">
        <f>C4+C12+C23</f>
        <v>473815</v>
      </c>
      <c r="D26" s="8">
        <f>D4+D12+D23</f>
        <v>509647.97603000002</v>
      </c>
      <c r="E26" s="8">
        <f t="shared" si="0"/>
        <v>107.56265125207096</v>
      </c>
    </row>
    <row r="27" spans="1:9" s="3" customFormat="1" ht="18.75" x14ac:dyDescent="0.3">
      <c r="A27" s="15">
        <v>40000000</v>
      </c>
      <c r="B27" s="16" t="s">
        <v>22</v>
      </c>
      <c r="C27" s="17">
        <f>SUM(C28:C30)</f>
        <v>637565.076</v>
      </c>
      <c r="D27" s="17">
        <f>SUM(D28:D30)</f>
        <v>632653.92499999993</v>
      </c>
      <c r="E27" s="17">
        <f t="shared" ref="E27:E46" si="3">D27/C27*100</f>
        <v>99.229702004568381</v>
      </c>
    </row>
    <row r="28" spans="1:9" x14ac:dyDescent="0.25">
      <c r="A28" s="18">
        <v>41020000</v>
      </c>
      <c r="B28" s="5" t="s">
        <v>23</v>
      </c>
      <c r="C28" s="7">
        <v>203537.6</v>
      </c>
      <c r="D28" s="7">
        <v>203537.6</v>
      </c>
      <c r="E28" s="6">
        <f t="shared" si="3"/>
        <v>100</v>
      </c>
    </row>
    <row r="29" spans="1:9" x14ac:dyDescent="0.25">
      <c r="A29" s="18">
        <v>41030000</v>
      </c>
      <c r="B29" s="5" t="s">
        <v>24</v>
      </c>
      <c r="C29" s="7">
        <v>401469.65399999998</v>
      </c>
      <c r="D29" s="7">
        <v>416166.15399999998</v>
      </c>
      <c r="E29" s="6">
        <f t="shared" si="3"/>
        <v>103.66067518517849</v>
      </c>
    </row>
    <row r="30" spans="1:9" x14ac:dyDescent="0.25">
      <c r="A30" s="18">
        <v>41050000</v>
      </c>
      <c r="B30" s="5" t="s">
        <v>25</v>
      </c>
      <c r="C30" s="7">
        <v>32557.822</v>
      </c>
      <c r="D30" s="7">
        <v>12950.171</v>
      </c>
      <c r="E30" s="6">
        <f t="shared" si="3"/>
        <v>39.775913143084324</v>
      </c>
    </row>
    <row r="31" spans="1:9" s="13" customFormat="1" ht="21" x14ac:dyDescent="0.35">
      <c r="A31" s="26" t="s">
        <v>21</v>
      </c>
      <c r="B31" s="23"/>
      <c r="C31" s="8">
        <f>C4+C12+C27+C23</f>
        <v>1111380.0759999999</v>
      </c>
      <c r="D31" s="8">
        <f>D4+D12+D27+D23</f>
        <v>1142301.9010299998</v>
      </c>
      <c r="E31" s="8">
        <f t="shared" si="3"/>
        <v>102.78229074803029</v>
      </c>
      <c r="I31" s="14"/>
    </row>
    <row r="32" spans="1:9" ht="18.75" x14ac:dyDescent="0.3">
      <c r="A32" s="25" t="s">
        <v>26</v>
      </c>
      <c r="B32" s="25"/>
      <c r="C32" s="25"/>
      <c r="D32" s="25"/>
      <c r="E32" s="25"/>
    </row>
    <row r="33" spans="1:7" x14ac:dyDescent="0.25">
      <c r="A33" s="4" t="s">
        <v>27</v>
      </c>
      <c r="B33" s="5" t="s">
        <v>28</v>
      </c>
      <c r="C33" s="7">
        <v>19045.86</v>
      </c>
      <c r="D33" s="7">
        <v>17062.848480000001</v>
      </c>
      <c r="E33" s="6">
        <f>D33/C33*100</f>
        <v>89.588227992855138</v>
      </c>
    </row>
    <row r="34" spans="1:7" x14ac:dyDescent="0.25">
      <c r="A34" s="4">
        <v>1000</v>
      </c>
      <c r="B34" s="5" t="s">
        <v>29</v>
      </c>
      <c r="C34" s="7">
        <v>482126.97814999998</v>
      </c>
      <c r="D34" s="7">
        <v>454227.70198000001</v>
      </c>
      <c r="E34" s="6">
        <f t="shared" si="3"/>
        <v>94.213292880424561</v>
      </c>
    </row>
    <row r="35" spans="1:7" x14ac:dyDescent="0.25">
      <c r="A35" s="4">
        <v>2000</v>
      </c>
      <c r="B35" s="5" t="s">
        <v>30</v>
      </c>
      <c r="C35" s="7">
        <v>102900.29893</v>
      </c>
      <c r="D35" s="7">
        <v>98454.2</v>
      </c>
      <c r="E35" s="6">
        <f t="shared" si="3"/>
        <v>95.679216701766279</v>
      </c>
    </row>
    <row r="36" spans="1:7" x14ac:dyDescent="0.25">
      <c r="A36" s="4">
        <v>3000</v>
      </c>
      <c r="B36" s="5" t="s">
        <v>31</v>
      </c>
      <c r="C36" s="7">
        <v>130109.36924</v>
      </c>
      <c r="D36" s="7">
        <v>126103.10404999999</v>
      </c>
      <c r="E36" s="6">
        <f t="shared" si="3"/>
        <v>96.920848042380385</v>
      </c>
    </row>
    <row r="37" spans="1:7" x14ac:dyDescent="0.25">
      <c r="A37" s="4">
        <v>4000</v>
      </c>
      <c r="B37" s="5" t="s">
        <v>32</v>
      </c>
      <c r="C37" s="7">
        <v>74598.488890000008</v>
      </c>
      <c r="D37" s="7">
        <v>72173.650010000012</v>
      </c>
      <c r="E37" s="6">
        <f t="shared" si="3"/>
        <v>96.749479894189861</v>
      </c>
    </row>
    <row r="38" spans="1:7" x14ac:dyDescent="0.25">
      <c r="A38" s="4">
        <v>5000</v>
      </c>
      <c r="B38" s="5" t="s">
        <v>33</v>
      </c>
      <c r="C38" s="7">
        <v>39612.606</v>
      </c>
      <c r="D38" s="7">
        <v>35683.85138</v>
      </c>
      <c r="E38" s="6">
        <f t="shared" si="3"/>
        <v>90.082059685747524</v>
      </c>
    </row>
    <row r="39" spans="1:7" x14ac:dyDescent="0.25">
      <c r="A39" s="4">
        <v>6000</v>
      </c>
      <c r="B39" s="5" t="s">
        <v>34</v>
      </c>
      <c r="C39" s="7">
        <v>142.82499999999999</v>
      </c>
      <c r="D39" s="7">
        <v>125.218</v>
      </c>
      <c r="E39" s="6">
        <f t="shared" si="3"/>
        <v>87.672326273411528</v>
      </c>
    </row>
    <row r="40" spans="1:7" x14ac:dyDescent="0.25">
      <c r="A40" s="4">
        <v>7000</v>
      </c>
      <c r="B40" s="5" t="s">
        <v>35</v>
      </c>
      <c r="C40" s="7">
        <v>8746.2099999999991</v>
      </c>
      <c r="D40" s="7">
        <v>6514.8639800000001</v>
      </c>
      <c r="E40" s="6">
        <f t="shared" si="3"/>
        <v>74.487852223991894</v>
      </c>
    </row>
    <row r="41" spans="1:7" x14ac:dyDescent="0.25">
      <c r="A41" s="4">
        <v>8000</v>
      </c>
      <c r="B41" s="5" t="s">
        <v>36</v>
      </c>
      <c r="C41" s="7">
        <v>4179.5680000000002</v>
      </c>
      <c r="D41" s="7">
        <v>2908.8777</v>
      </c>
      <c r="E41" s="6">
        <f t="shared" si="3"/>
        <v>69.597568456835717</v>
      </c>
    </row>
    <row r="42" spans="1:7" ht="22.5" customHeight="1" x14ac:dyDescent="0.25">
      <c r="A42" s="33" t="s">
        <v>62</v>
      </c>
      <c r="B42" s="34"/>
      <c r="C42" s="7">
        <v>10744.203</v>
      </c>
      <c r="D42" s="7">
        <v>10573.488499999999</v>
      </c>
      <c r="E42" s="6">
        <f t="shared" si="3"/>
        <v>98.411101316682121</v>
      </c>
    </row>
    <row r="43" spans="1:7" ht="35.25" customHeight="1" x14ac:dyDescent="0.3">
      <c r="A43" s="27" t="s">
        <v>49</v>
      </c>
      <c r="B43" s="28"/>
      <c r="C43" s="8">
        <f>SUM(C33:C42)</f>
        <v>872206.40720999998</v>
      </c>
      <c r="D43" s="8">
        <f>SUM(D33:D42)</f>
        <v>823827.80407999991</v>
      </c>
      <c r="E43" s="8">
        <f t="shared" si="3"/>
        <v>94.453307986494522</v>
      </c>
    </row>
    <row r="44" spans="1:7" ht="36.75" customHeight="1" x14ac:dyDescent="0.25">
      <c r="A44" s="31" t="s">
        <v>48</v>
      </c>
      <c r="B44" s="32"/>
      <c r="C44" s="7">
        <f>100905.295-C42</f>
        <v>90161.092000000004</v>
      </c>
      <c r="D44" s="7">
        <f>91890.9805-D42</f>
        <v>81317.491999999998</v>
      </c>
      <c r="E44" s="6">
        <f t="shared" ref="E44" si="4">D44/C44*100</f>
        <v>90.19133441728944</v>
      </c>
      <c r="G44" s="9"/>
    </row>
    <row r="45" spans="1:7" ht="20.25" x14ac:dyDescent="0.3">
      <c r="A45" s="27" t="s">
        <v>50</v>
      </c>
      <c r="B45" s="28"/>
      <c r="C45" s="8">
        <f>C44+C43</f>
        <v>962367.49921000004</v>
      </c>
      <c r="D45" s="8">
        <f>D44+D43</f>
        <v>905145.29607999988</v>
      </c>
      <c r="E45" s="8">
        <f t="shared" si="3"/>
        <v>94.054017495709957</v>
      </c>
    </row>
    <row r="46" spans="1:7" ht="46.5" customHeight="1" x14ac:dyDescent="0.3">
      <c r="A46" s="22" t="s">
        <v>61</v>
      </c>
      <c r="B46" s="23"/>
      <c r="C46" s="7">
        <v>2636.2055999999998</v>
      </c>
      <c r="D46" s="7">
        <v>2425.1379999999999</v>
      </c>
      <c r="E46" s="8">
        <f t="shared" si="3"/>
        <v>91.993507638402718</v>
      </c>
    </row>
    <row r="49" spans="4:4" x14ac:dyDescent="0.25">
      <c r="D49" s="9"/>
    </row>
    <row r="51" spans="4:4" x14ac:dyDescent="0.25">
      <c r="D51" s="9"/>
    </row>
  </sheetData>
  <mergeCells count="10">
    <mergeCell ref="A46:B46"/>
    <mergeCell ref="A1:E1"/>
    <mergeCell ref="A3:E3"/>
    <mergeCell ref="A32:E32"/>
    <mergeCell ref="A31:B31"/>
    <mergeCell ref="A43:B43"/>
    <mergeCell ref="A26:B26"/>
    <mergeCell ref="A44:B44"/>
    <mergeCell ref="A45:B45"/>
    <mergeCell ref="A42:B42"/>
  </mergeCells>
  <pageMargins left="0.70866141732283472" right="0.70866141732283472" top="0.55118110236220474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zoomScaleNormal="100" zoomScaleSheetLayoutView="100" workbookViewId="0">
      <pane xSplit="2" ySplit="3" topLeftCell="C4" activePane="bottomRight" state="frozen"/>
      <selection activeCell="C47" sqref="C47"/>
      <selection pane="topRight" activeCell="C47" sqref="C47"/>
      <selection pane="bottomLeft" activeCell="C47" sqref="C47"/>
      <selection pane="bottomRight" activeCell="H42" sqref="H42"/>
    </sheetView>
  </sheetViews>
  <sheetFormatPr defaultColWidth="9.140625" defaultRowHeight="15" x14ac:dyDescent="0.25"/>
  <cols>
    <col min="1" max="1" width="14.42578125" style="1" customWidth="1"/>
    <col min="2" max="2" width="55.7109375" style="1" customWidth="1"/>
    <col min="3" max="3" width="16.5703125" style="1" customWidth="1"/>
    <col min="4" max="4" width="16.28515625" style="1" customWidth="1"/>
    <col min="5" max="5" width="15.140625" style="1" customWidth="1"/>
    <col min="6" max="6" width="9.140625" style="1"/>
    <col min="7" max="7" width="16.85546875" style="1" bestFit="1" customWidth="1"/>
    <col min="8" max="8" width="12.140625" style="1" bestFit="1" customWidth="1"/>
    <col min="9" max="16384" width="9.140625" style="1"/>
  </cols>
  <sheetData>
    <row r="1" spans="1:5" ht="48.75" customHeight="1" x14ac:dyDescent="0.3">
      <c r="A1" s="24" t="s">
        <v>63</v>
      </c>
      <c r="B1" s="24"/>
      <c r="C1" s="24"/>
      <c r="D1" s="24"/>
      <c r="E1" s="24"/>
    </row>
    <row r="2" spans="1:5" ht="57" x14ac:dyDescent="0.25">
      <c r="A2" s="2" t="s">
        <v>0</v>
      </c>
      <c r="B2" s="2" t="s">
        <v>1</v>
      </c>
      <c r="C2" s="2" t="s">
        <v>65</v>
      </c>
      <c r="D2" s="2" t="s">
        <v>64</v>
      </c>
      <c r="E2" s="2" t="s">
        <v>2</v>
      </c>
    </row>
    <row r="3" spans="1:5" s="3" customFormat="1" ht="18.75" x14ac:dyDescent="0.3">
      <c r="A3" s="25" t="s">
        <v>39</v>
      </c>
      <c r="B3" s="25"/>
      <c r="C3" s="25"/>
      <c r="D3" s="25"/>
      <c r="E3" s="25"/>
    </row>
    <row r="4" spans="1:5" s="3" customFormat="1" ht="18.75" x14ac:dyDescent="0.3">
      <c r="A4" s="15">
        <v>10000000</v>
      </c>
      <c r="B4" s="16" t="s">
        <v>5</v>
      </c>
      <c r="C4" s="17">
        <f>C5+C8+C10</f>
        <v>1599.2</v>
      </c>
      <c r="D4" s="17">
        <f>D5+D8+D10</f>
        <v>2128.0060000000003</v>
      </c>
      <c r="E4" s="17">
        <f>D4/C4*100</f>
        <v>133.06690845422713</v>
      </c>
    </row>
    <row r="5" spans="1:5" ht="30" hidden="1" customHeight="1" x14ac:dyDescent="0.25">
      <c r="A5" s="18">
        <v>11000000</v>
      </c>
      <c r="B5" s="5" t="s">
        <v>6</v>
      </c>
      <c r="C5" s="6">
        <f>SUM(C6:C7)</f>
        <v>0</v>
      </c>
      <c r="D5" s="6">
        <f>SUM(D6:D7)</f>
        <v>0</v>
      </c>
      <c r="E5" s="6" t="e">
        <f t="shared" ref="E5:E25" si="0">D5/C5*100</f>
        <v>#DIV/0!</v>
      </c>
    </row>
    <row r="6" spans="1:5" ht="15" hidden="1" customHeight="1" x14ac:dyDescent="0.25">
      <c r="A6" s="18">
        <v>11010000</v>
      </c>
      <c r="B6" s="5" t="s">
        <v>7</v>
      </c>
      <c r="C6" s="6"/>
      <c r="D6" s="6"/>
      <c r="E6" s="6" t="e">
        <f t="shared" si="0"/>
        <v>#DIV/0!</v>
      </c>
    </row>
    <row r="7" spans="1:5" ht="15" hidden="1" customHeight="1" x14ac:dyDescent="0.25">
      <c r="A7" s="18">
        <v>11020000</v>
      </c>
      <c r="B7" s="5" t="s">
        <v>8</v>
      </c>
      <c r="C7" s="6"/>
      <c r="D7" s="6"/>
      <c r="E7" s="6" t="e">
        <f t="shared" si="0"/>
        <v>#DIV/0!</v>
      </c>
    </row>
    <row r="8" spans="1:5" x14ac:dyDescent="0.25">
      <c r="A8" s="18">
        <v>12000000</v>
      </c>
      <c r="B8" s="5" t="s">
        <v>44</v>
      </c>
      <c r="C8" s="6">
        <f>SUM(C9)</f>
        <v>0</v>
      </c>
      <c r="D8" s="6">
        <f>SUM(D9)</f>
        <v>3.7549500000000005</v>
      </c>
      <c r="E8" s="6"/>
    </row>
    <row r="9" spans="1:5" ht="30" x14ac:dyDescent="0.25">
      <c r="A9" s="18">
        <v>12020000</v>
      </c>
      <c r="B9" s="5" t="s">
        <v>45</v>
      </c>
      <c r="C9" s="6"/>
      <c r="D9" s="6">
        <v>3.7549500000000005</v>
      </c>
      <c r="E9" s="6"/>
    </row>
    <row r="10" spans="1:5" x14ac:dyDescent="0.25">
      <c r="A10" s="18">
        <v>19000000</v>
      </c>
      <c r="B10" s="5" t="s">
        <v>46</v>
      </c>
      <c r="C10" s="6">
        <f>SUM(C11)</f>
        <v>1599.2</v>
      </c>
      <c r="D10" s="6">
        <f>SUM(D11)</f>
        <v>2124.2510500000003</v>
      </c>
      <c r="E10" s="6">
        <f t="shared" si="0"/>
        <v>132.83210667833919</v>
      </c>
    </row>
    <row r="11" spans="1:5" x14ac:dyDescent="0.25">
      <c r="A11" s="18">
        <v>19010000</v>
      </c>
      <c r="B11" s="5" t="s">
        <v>47</v>
      </c>
      <c r="C11" s="6">
        <v>1599.2</v>
      </c>
      <c r="D11" s="6">
        <v>2124.2510500000003</v>
      </c>
      <c r="E11" s="6">
        <f t="shared" si="0"/>
        <v>132.83210667833919</v>
      </c>
    </row>
    <row r="12" spans="1:5" s="3" customFormat="1" ht="18.75" x14ac:dyDescent="0.3">
      <c r="A12" s="15">
        <v>20000000</v>
      </c>
      <c r="B12" s="16" t="s">
        <v>12</v>
      </c>
      <c r="C12" s="17">
        <f>C13+C15+C19</f>
        <v>126.24699999999999</v>
      </c>
      <c r="D12" s="17">
        <f>D13+D15+D19</f>
        <v>664.62072000000001</v>
      </c>
      <c r="E12" s="17" t="str">
        <f t="shared" ref="E12:E14" si="1">IF(D12/C12*100&gt;200,"&gt;200",D12/C12*100)</f>
        <v>&gt;200</v>
      </c>
    </row>
    <row r="13" spans="1:5" x14ac:dyDescent="0.25">
      <c r="A13" s="18">
        <v>21000000</v>
      </c>
      <c r="B13" s="5" t="s">
        <v>13</v>
      </c>
      <c r="C13" s="6">
        <f>C14</f>
        <v>13.6</v>
      </c>
      <c r="D13" s="6">
        <f>D14</f>
        <v>438.82908000000003</v>
      </c>
      <c r="E13" s="6" t="str">
        <f t="shared" si="1"/>
        <v>&gt;200</v>
      </c>
    </row>
    <row r="14" spans="1:5" ht="30" x14ac:dyDescent="0.25">
      <c r="A14" s="18">
        <v>21110000</v>
      </c>
      <c r="B14" s="5" t="s">
        <v>43</v>
      </c>
      <c r="C14" s="6">
        <v>13.6</v>
      </c>
      <c r="D14" s="6">
        <v>438.82908000000003</v>
      </c>
      <c r="E14" s="6" t="str">
        <f t="shared" si="1"/>
        <v>&gt;200</v>
      </c>
    </row>
    <row r="15" spans="1:5" ht="29.25" hidden="1" customHeight="1" x14ac:dyDescent="0.25">
      <c r="A15" s="18">
        <v>22000000</v>
      </c>
      <c r="B15" s="5" t="s">
        <v>16</v>
      </c>
      <c r="C15" s="6">
        <f>SUM(C16:C18)</f>
        <v>0</v>
      </c>
      <c r="D15" s="6">
        <f>SUM(D16:D18)</f>
        <v>0</v>
      </c>
      <c r="E15" s="6" t="e">
        <f t="shared" si="0"/>
        <v>#DIV/0!</v>
      </c>
    </row>
    <row r="16" spans="1:5" ht="30.75" hidden="1" customHeight="1" x14ac:dyDescent="0.25">
      <c r="A16" s="18">
        <v>22010000</v>
      </c>
      <c r="B16" s="5" t="s">
        <v>15</v>
      </c>
      <c r="C16" s="6"/>
      <c r="D16" s="6"/>
      <c r="E16" s="6" t="e">
        <f t="shared" si="0"/>
        <v>#DIV/0!</v>
      </c>
    </row>
    <row r="17" spans="1:9" ht="16.5" hidden="1" customHeight="1" x14ac:dyDescent="0.25">
      <c r="A17" s="18">
        <v>22080000</v>
      </c>
      <c r="B17" s="5" t="s">
        <v>17</v>
      </c>
      <c r="C17" s="6"/>
      <c r="D17" s="6"/>
      <c r="E17" s="6" t="e">
        <f t="shared" si="0"/>
        <v>#DIV/0!</v>
      </c>
    </row>
    <row r="18" spans="1:9" ht="20.25" hidden="1" customHeight="1" x14ac:dyDescent="0.25">
      <c r="A18" s="18">
        <v>22130000</v>
      </c>
      <c r="B18" s="5" t="s">
        <v>18</v>
      </c>
      <c r="C18" s="6"/>
      <c r="D18" s="6"/>
      <c r="E18" s="6" t="e">
        <f t="shared" si="0"/>
        <v>#DIV/0!</v>
      </c>
    </row>
    <row r="19" spans="1:9" x14ac:dyDescent="0.25">
      <c r="A19" s="18">
        <v>24000000</v>
      </c>
      <c r="B19" s="5" t="s">
        <v>19</v>
      </c>
      <c r="C19" s="6">
        <f>SUM(C20:C21)</f>
        <v>112.64699999999999</v>
      </c>
      <c r="D19" s="6">
        <f>SUM(D20:D21)</f>
        <v>225.79164</v>
      </c>
      <c r="E19" s="6">
        <f t="shared" si="0"/>
        <v>200.44176942128954</v>
      </c>
    </row>
    <row r="20" spans="1:9" x14ac:dyDescent="0.25">
      <c r="A20" s="18">
        <v>24060000</v>
      </c>
      <c r="B20" s="5" t="s">
        <v>42</v>
      </c>
      <c r="C20" s="6">
        <v>90.5</v>
      </c>
      <c r="D20" s="6">
        <v>203.64464000000001</v>
      </c>
      <c r="E20" s="6" t="str">
        <f t="shared" ref="E20" si="2">IF(D20/C20*100&gt;200,"&gt;200",D20/C20*100)</f>
        <v>&gt;200</v>
      </c>
    </row>
    <row r="21" spans="1:9" x14ac:dyDescent="0.25">
      <c r="A21" s="18">
        <v>24110000</v>
      </c>
      <c r="B21" s="5" t="s">
        <v>41</v>
      </c>
      <c r="C21" s="6">
        <v>22.146999999999998</v>
      </c>
      <c r="D21" s="6">
        <v>22.146999999999998</v>
      </c>
      <c r="E21" s="6">
        <f t="shared" si="0"/>
        <v>100</v>
      </c>
    </row>
    <row r="22" spans="1:9" ht="18.75" hidden="1" x14ac:dyDescent="0.25">
      <c r="A22" s="21">
        <v>30000000</v>
      </c>
      <c r="B22" s="16" t="s">
        <v>54</v>
      </c>
      <c r="C22" s="17">
        <f>C23</f>
        <v>0</v>
      </c>
      <c r="D22" s="17">
        <f>D23</f>
        <v>0</v>
      </c>
      <c r="E22" s="6" t="e">
        <f t="shared" si="0"/>
        <v>#DIV/0!</v>
      </c>
    </row>
    <row r="23" spans="1:9" hidden="1" x14ac:dyDescent="0.25">
      <c r="A23" s="18">
        <v>31000000</v>
      </c>
      <c r="B23" s="5" t="s">
        <v>55</v>
      </c>
      <c r="C23" s="6">
        <f>C24</f>
        <v>0</v>
      </c>
      <c r="D23" s="6">
        <f>D24</f>
        <v>0</v>
      </c>
      <c r="E23" s="6" t="e">
        <f t="shared" si="0"/>
        <v>#DIV/0!</v>
      </c>
    </row>
    <row r="24" spans="1:9" ht="30" hidden="1" x14ac:dyDescent="0.25">
      <c r="A24" s="18">
        <v>31030000</v>
      </c>
      <c r="B24" s="5" t="s">
        <v>56</v>
      </c>
      <c r="C24" s="6"/>
      <c r="D24" s="6"/>
      <c r="E24" s="6" t="e">
        <f t="shared" si="0"/>
        <v>#DIV/0!</v>
      </c>
    </row>
    <row r="25" spans="1:9" ht="20.25" x14ac:dyDescent="0.3">
      <c r="A25" s="29" t="s">
        <v>38</v>
      </c>
      <c r="B25" s="30"/>
      <c r="C25" s="8">
        <f>C4+C12+C22</f>
        <v>1725.4470000000001</v>
      </c>
      <c r="D25" s="8">
        <f>D4+D12+D22</f>
        <v>2792.6267200000002</v>
      </c>
      <c r="E25" s="8">
        <f t="shared" si="0"/>
        <v>161.84946393601194</v>
      </c>
    </row>
    <row r="26" spans="1:9" s="3" customFormat="1" ht="18.75" x14ac:dyDescent="0.3">
      <c r="A26" s="15">
        <v>40000000</v>
      </c>
      <c r="B26" s="16" t="s">
        <v>22</v>
      </c>
      <c r="C26" s="17">
        <f>SUM(C27:C29)</f>
        <v>358489.636</v>
      </c>
      <c r="D26" s="17">
        <f>SUM(D27:D29)</f>
        <v>331639.19799999997</v>
      </c>
      <c r="E26" s="17">
        <f t="shared" ref="E26:E44" si="3">D26/C26*100</f>
        <v>92.510121547837429</v>
      </c>
    </row>
    <row r="27" spans="1:9" hidden="1" x14ac:dyDescent="0.25">
      <c r="A27" s="18">
        <v>41020000</v>
      </c>
      <c r="B27" s="5" t="s">
        <v>23</v>
      </c>
      <c r="C27" s="6"/>
      <c r="D27" s="6"/>
      <c r="E27" s="6" t="e">
        <f t="shared" si="3"/>
        <v>#DIV/0!</v>
      </c>
    </row>
    <row r="28" spans="1:9" x14ac:dyDescent="0.25">
      <c r="A28" s="18">
        <v>41030000</v>
      </c>
      <c r="B28" s="5" t="s">
        <v>24</v>
      </c>
      <c r="C28" s="7">
        <v>353932.147</v>
      </c>
      <c r="D28" s="7">
        <v>330260.29499999998</v>
      </c>
      <c r="E28" s="6">
        <f t="shared" si="3"/>
        <v>93.311754187731353</v>
      </c>
    </row>
    <row r="29" spans="1:9" x14ac:dyDescent="0.25">
      <c r="A29" s="18">
        <v>41050000</v>
      </c>
      <c r="B29" s="5" t="s">
        <v>25</v>
      </c>
      <c r="C29" s="7">
        <v>4557.4889999999996</v>
      </c>
      <c r="D29" s="7">
        <v>1378.903</v>
      </c>
      <c r="E29" s="6">
        <f t="shared" si="3"/>
        <v>30.255761451097307</v>
      </c>
    </row>
    <row r="30" spans="1:9" s="13" customFormat="1" ht="21" x14ac:dyDescent="0.35">
      <c r="A30" s="26" t="s">
        <v>21</v>
      </c>
      <c r="B30" s="23"/>
      <c r="C30" s="8">
        <f>C4+C12+C26+C22</f>
        <v>360215.08299999998</v>
      </c>
      <c r="D30" s="8">
        <f>D4+D12+D26+D22</f>
        <v>334431.82471999998</v>
      </c>
      <c r="E30" s="8">
        <f t="shared" si="3"/>
        <v>92.842260222623707</v>
      </c>
      <c r="I30" s="14"/>
    </row>
    <row r="31" spans="1:9" ht="18.75" x14ac:dyDescent="0.3">
      <c r="A31" s="25" t="s">
        <v>40</v>
      </c>
      <c r="B31" s="25"/>
      <c r="C31" s="25"/>
      <c r="D31" s="25"/>
      <c r="E31" s="25"/>
    </row>
    <row r="32" spans="1:9" x14ac:dyDescent="0.25">
      <c r="A32" s="4" t="s">
        <v>27</v>
      </c>
      <c r="B32" s="5" t="s">
        <v>28</v>
      </c>
      <c r="C32" s="7">
        <v>174</v>
      </c>
      <c r="D32" s="7">
        <v>75.900000000000006</v>
      </c>
      <c r="E32" s="6">
        <f t="shared" si="3"/>
        <v>43.62068965517242</v>
      </c>
    </row>
    <row r="33" spans="1:5" x14ac:dyDescent="0.25">
      <c r="A33" s="4">
        <v>1000</v>
      </c>
      <c r="B33" s="5" t="s">
        <v>29</v>
      </c>
      <c r="C33" s="7">
        <v>32426.167799999999</v>
      </c>
      <c r="D33" s="7">
        <v>114.9</v>
      </c>
      <c r="E33" s="6">
        <f t="shared" si="3"/>
        <v>0.35434344480262642</v>
      </c>
    </row>
    <row r="34" spans="1:5" s="12" customFormat="1" x14ac:dyDescent="0.25">
      <c r="A34" s="10">
        <v>2000</v>
      </c>
      <c r="B34" s="11" t="s">
        <v>30</v>
      </c>
      <c r="C34" s="7">
        <v>20158.3</v>
      </c>
      <c r="D34" s="7">
        <v>20130.7</v>
      </c>
      <c r="E34" s="7">
        <f t="shared" si="3"/>
        <v>99.863083692573284</v>
      </c>
    </row>
    <row r="35" spans="1:5" ht="15" hidden="1" customHeight="1" x14ac:dyDescent="0.25">
      <c r="A35" s="4">
        <v>3000</v>
      </c>
      <c r="B35" s="5" t="s">
        <v>31</v>
      </c>
      <c r="C35" s="7">
        <v>0</v>
      </c>
      <c r="D35" s="7">
        <v>0</v>
      </c>
      <c r="E35" s="6"/>
    </row>
    <row r="36" spans="1:5" x14ac:dyDescent="0.25">
      <c r="A36" s="4">
        <v>4000</v>
      </c>
      <c r="B36" s="5" t="s">
        <v>32</v>
      </c>
      <c r="C36" s="7">
        <v>316.23500000000001</v>
      </c>
      <c r="D36" s="7">
        <v>306.23390000000001</v>
      </c>
      <c r="E36" s="6">
        <f t="shared" si="3"/>
        <v>96.837446835423023</v>
      </c>
    </row>
    <row r="37" spans="1:5" ht="15" hidden="1" customHeight="1" x14ac:dyDescent="0.25">
      <c r="A37" s="4">
        <v>5000</v>
      </c>
      <c r="B37" s="5" t="s">
        <v>33</v>
      </c>
      <c r="C37" s="7">
        <v>0</v>
      </c>
      <c r="D37" s="7">
        <v>0</v>
      </c>
      <c r="E37" s="6" t="e">
        <f t="shared" si="3"/>
        <v>#DIV/0!</v>
      </c>
    </row>
    <row r="38" spans="1:5" ht="15" hidden="1" customHeight="1" x14ac:dyDescent="0.25">
      <c r="A38" s="4">
        <v>6000</v>
      </c>
      <c r="B38" s="5" t="s">
        <v>34</v>
      </c>
      <c r="C38" s="7">
        <v>0</v>
      </c>
      <c r="D38" s="7">
        <v>0</v>
      </c>
      <c r="E38" s="6" t="e">
        <f t="shared" si="3"/>
        <v>#DIV/0!</v>
      </c>
    </row>
    <row r="39" spans="1:5" x14ac:dyDescent="0.25">
      <c r="A39" s="4">
        <v>7000</v>
      </c>
      <c r="B39" s="5" t="s">
        <v>35</v>
      </c>
      <c r="C39" s="7">
        <v>685450.71535000007</v>
      </c>
      <c r="D39" s="7">
        <v>530098.21175000002</v>
      </c>
      <c r="E39" s="6">
        <f t="shared" si="3"/>
        <v>77.335715008966758</v>
      </c>
    </row>
    <row r="40" spans="1:5" x14ac:dyDescent="0.25">
      <c r="A40" s="4">
        <v>8000</v>
      </c>
      <c r="B40" s="5" t="s">
        <v>36</v>
      </c>
      <c r="C40" s="7">
        <v>6658.6109999999999</v>
      </c>
      <c r="D40" s="7">
        <v>345.90499999999997</v>
      </c>
      <c r="E40" s="6">
        <f t="shared" si="3"/>
        <v>5.1948521996554531</v>
      </c>
    </row>
    <row r="41" spans="1:5" x14ac:dyDescent="0.25">
      <c r="A41" s="4">
        <v>9000</v>
      </c>
      <c r="B41" s="5" t="s">
        <v>59</v>
      </c>
      <c r="C41" s="7">
        <v>1263</v>
      </c>
      <c r="D41" s="7">
        <v>1138.2711999999999</v>
      </c>
      <c r="E41" s="6">
        <f t="shared" si="3"/>
        <v>90.124402216943778</v>
      </c>
    </row>
    <row r="42" spans="1:5" ht="20.25" x14ac:dyDescent="0.3">
      <c r="A42" s="26" t="s">
        <v>4</v>
      </c>
      <c r="B42" s="23"/>
      <c r="C42" s="8">
        <f>SUM(C32:C41)</f>
        <v>746447.02915000007</v>
      </c>
      <c r="D42" s="8">
        <f>SUM(D32:D41)</f>
        <v>552210.12185</v>
      </c>
      <c r="E42" s="8">
        <f t="shared" si="3"/>
        <v>73.978474062495366</v>
      </c>
    </row>
    <row r="43" spans="1:5" ht="37.5" hidden="1" customHeight="1" x14ac:dyDescent="0.3">
      <c r="A43" s="27" t="s">
        <v>49</v>
      </c>
      <c r="B43" s="28"/>
      <c r="C43" s="8"/>
      <c r="D43" s="8"/>
      <c r="E43" s="8"/>
    </row>
    <row r="44" spans="1:5" ht="41.25" customHeight="1" x14ac:dyDescent="0.3">
      <c r="A44" s="22" t="s">
        <v>60</v>
      </c>
      <c r="B44" s="23"/>
      <c r="C44" s="7">
        <v>5193.4380000000001</v>
      </c>
      <c r="D44" s="7">
        <v>4900</v>
      </c>
      <c r="E44" s="8">
        <f t="shared" si="3"/>
        <v>94.349831460392892</v>
      </c>
    </row>
  </sheetData>
  <mergeCells count="8">
    <mergeCell ref="A44:B44"/>
    <mergeCell ref="A1:E1"/>
    <mergeCell ref="A3:E3"/>
    <mergeCell ref="A25:B25"/>
    <mergeCell ref="A30:B30"/>
    <mergeCell ref="A31:E31"/>
    <mergeCell ref="A42:B42"/>
    <mergeCell ref="A43:B4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Загальний фонд</vt:lpstr>
      <vt:lpstr>Спеціальний фонд</vt:lpstr>
      <vt:lpstr>'Загальний фонд'!Область_друку</vt:lpstr>
      <vt:lpstr>'Спеціальний фонд'!Область_друку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Зоя Святыня</dc:creator>
  <cp:lastModifiedBy>Дмитрий Терещенко</cp:lastModifiedBy>
  <cp:lastPrinted>2021-08-12T06:56:51Z</cp:lastPrinted>
  <dcterms:created xsi:type="dcterms:W3CDTF">2019-03-21T07:18:57Z</dcterms:created>
  <dcterms:modified xsi:type="dcterms:W3CDTF">2021-08-20T10:45:58Z</dcterms:modified>
</cp:coreProperties>
</file>