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75" yWindow="4125" windowWidth="7365" windowHeight="5505" tabRatio="601" activeTab="0"/>
  </bookViews>
  <sheets>
    <sheet name="Доходи заг" sheetId="1" r:id="rId1"/>
    <sheet name="Видатки заг" sheetId="2" r:id="rId2"/>
    <sheet name="кредитование" sheetId="3" r:id="rId3"/>
    <sheet name="кас зф" sheetId="4" r:id="rId4"/>
    <sheet name="Дох спец" sheetId="5" r:id="rId5"/>
    <sheet name="Видатки спец" sheetId="6" r:id="rId6"/>
    <sheet name="кас сф" sheetId="7" r:id="rId7"/>
  </sheets>
  <externalReferences>
    <externalReference r:id="rId10"/>
  </externalReferences>
  <definedNames>
    <definedName name="_xlnm.Print_Titles" localSheetId="1">'Видатки заг'!$5:$8</definedName>
    <definedName name="_xlnm.Print_Titles" localSheetId="0">'Доходи заг'!$5:$7</definedName>
    <definedName name="_xlnm.Print_Titles" localSheetId="3">'кас зф'!$67:$67</definedName>
    <definedName name="_xlnm.Print_Titles" localSheetId="6">'кас сф'!$3:$4</definedName>
    <definedName name="_xlnm.Print_Area" localSheetId="1">'Видатки заг'!$A$1:$V$112</definedName>
    <definedName name="_xlnm.Print_Area" localSheetId="5">'Видатки спец'!$A$1:$H$53</definedName>
    <definedName name="_xlnm.Print_Area" localSheetId="4">'Дох спец'!$A$1:$H$46</definedName>
    <definedName name="_xlnm.Print_Area" localSheetId="0">'Доходи заг'!$A$1:$G$65</definedName>
    <definedName name="_xlnm.Print_Area" localSheetId="3">'кас зф'!$A$1:$E$126</definedName>
    <definedName name="_xlnm.Print_Area" localSheetId="6">'кас сф'!$A$1:$F$114</definedName>
    <definedName name="_xlnm.Print_Area" localSheetId="2">'кредитование'!$A$1:$G$26</definedName>
  </definedNames>
  <calcPr fullCalcOnLoad="1"/>
</workbook>
</file>

<file path=xl/sharedStrings.xml><?xml version="1.0" encoding="utf-8"?>
<sst xmlns="http://schemas.openxmlformats.org/spreadsheetml/2006/main" count="647" uniqueCount="377">
  <si>
    <t xml:space="preserve">Частина чистого прибутку (доходу) комунальних унітарних підприємств та їх об'єднань, що вилучається до бюджету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</si>
  <si>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 -, водопостачання і водовідведення, квартирної плати, вивезення побутового сміття та рідких нечистот (для бюджетів міст і районів)                                 </t>
  </si>
  <si>
    <t>Виконано</t>
  </si>
  <si>
    <t xml:space="preserve"> </t>
  </si>
  <si>
    <t>Видатки - всього</t>
  </si>
  <si>
    <t>ДОХОДИ</t>
  </si>
  <si>
    <t>Інші надходження</t>
  </si>
  <si>
    <t>Облдержадмiнiстрацiя</t>
  </si>
  <si>
    <t>Спеціальний фонд</t>
  </si>
  <si>
    <t>Загальний фонд</t>
  </si>
  <si>
    <t>Власні надходження бюджетних установ і організацій</t>
  </si>
  <si>
    <t>Х</t>
  </si>
  <si>
    <t>Апр упр. Економiки</t>
  </si>
  <si>
    <t>Апр упр. пром, транспорту</t>
  </si>
  <si>
    <t>Апр упр ЖКГосподарства</t>
  </si>
  <si>
    <t>Апр упр держ вет медицини</t>
  </si>
  <si>
    <t>Апр упр охорони здоров`я</t>
  </si>
  <si>
    <t>Апр упр культура</t>
  </si>
  <si>
    <t>Апр упр у справах преси</t>
  </si>
  <si>
    <t>Апр упр зов-економ зв`язкi</t>
  </si>
  <si>
    <t>Вiддiл енергоресурсiв</t>
  </si>
  <si>
    <t>Апр упр держархiву</t>
  </si>
  <si>
    <t>Iнспекцiя держ тех нагляд</t>
  </si>
  <si>
    <t>Апр упр будiв та архiтектури</t>
  </si>
  <si>
    <t>Апр упр з питань внутр політики</t>
  </si>
  <si>
    <t>х</t>
  </si>
  <si>
    <t>Збір за забруднення навколишнього природного середовища</t>
  </si>
  <si>
    <t>Обласна рада</t>
  </si>
  <si>
    <t>Відділ по упр об`єктами власності</t>
  </si>
  <si>
    <t>Апр. інс.якості та форм.ресурсів</t>
  </si>
  <si>
    <t>Апр упр с/г та продовольства</t>
  </si>
  <si>
    <t>Апр упр праці та соц захисту населення</t>
  </si>
  <si>
    <t>Апр упр освiти та науки</t>
  </si>
  <si>
    <t>Апр упр з питань молоді, спорту та туризму</t>
  </si>
  <si>
    <t>Апр упр з питань надзвичайних ситуацій</t>
  </si>
  <si>
    <t>Апр головного упр фiнансів</t>
  </si>
  <si>
    <t>Профінансовано</t>
  </si>
  <si>
    <t>Упр переробної промисловості та продовольства</t>
  </si>
  <si>
    <t>Бюджет розвитку, в т.ч.:</t>
  </si>
  <si>
    <t>Видатки спеціального фонду, всього</t>
  </si>
  <si>
    <t xml:space="preserve"> - надходження коштів від відчуження майна</t>
  </si>
  <si>
    <t>Видатки бюджетних установ (за рахунок власних надходжень)</t>
  </si>
  <si>
    <t xml:space="preserve">Відхилення </t>
  </si>
  <si>
    <t>%</t>
  </si>
  <si>
    <t>абсолютна сума</t>
  </si>
  <si>
    <t>Надходження від відшкодування втрат с/г і л/г виробництва</t>
  </si>
  <si>
    <t>Разом видатки загального фонду з урахуванням міжбюджетних розрахунків</t>
  </si>
  <si>
    <t>енергоносії</t>
  </si>
  <si>
    <t>Виконано (касові видатки)</t>
  </si>
  <si>
    <t>Відхилення (+,-)</t>
  </si>
  <si>
    <t>ВИДАТКИ</t>
  </si>
  <si>
    <t>Резервний фонд</t>
  </si>
  <si>
    <t>% виконання до плану</t>
  </si>
  <si>
    <t>заробітна плата</t>
  </si>
  <si>
    <t>Всього доходи загального фонду обласного бюджету</t>
  </si>
  <si>
    <t>Надходження від збору за проведення гастрольних заходів</t>
  </si>
  <si>
    <t>Всього доходи спеціального фонду обласного бюджету</t>
  </si>
  <si>
    <t>Доходи спеціального фонду, всього</t>
  </si>
  <si>
    <t>Головне фінансове управління (кошти, що передаються з загального фонду до бюджету розвитку спеціального фонду)</t>
  </si>
  <si>
    <t>Доходи загального фонду, всього</t>
  </si>
  <si>
    <t>виконання до плану</t>
  </si>
  <si>
    <t>фінансування до плану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</si>
  <si>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</si>
  <si>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для обласного бюджету</t>
  </si>
  <si>
    <t xml:space="preserve"> - для місцевих бюджетів</t>
  </si>
  <si>
    <t xml:space="preserve"> - дивіденди, нараховані на акції господарських товариств, що знаходяться в обласній комунальній власності</t>
  </si>
  <si>
    <t>Інша дотація</t>
  </si>
  <si>
    <t>Упр з питань молоді та спорту (стипендії)</t>
  </si>
  <si>
    <t>Разом видатки спеціального фонду</t>
  </si>
  <si>
    <t>Управління культури і туризму (централiзованi заходи)</t>
  </si>
  <si>
    <t>Інша субвенція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</si>
  <si>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</si>
  <si>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Упр.праці і соціального захисту населення (видатки, що здійснюються за рахунок субвенції з державного бюджету на програми соціального захисту населення), всього в т.ч.:</t>
  </si>
  <si>
    <t xml:space="preserve"> - пільги населенню на придбання скрап.газу та тверд.палива</t>
  </si>
  <si>
    <t xml:space="preserve"> - надходження із загального фонду обласного бюджету</t>
  </si>
  <si>
    <t>Грошові стягнення за шкоду, заподіяну порушенням законодавства про охорону навколишнього природного середовища</t>
  </si>
  <si>
    <t>Субвенція із загального фонду державного бюджету на здійснення програм соціального захисту населення для місцевих бюджетів області</t>
  </si>
  <si>
    <t>Служба у справах дітей</t>
  </si>
  <si>
    <t>Найменування показників</t>
  </si>
  <si>
    <t xml:space="preserve"> Найменування головних розпорядників коштів та трансфертів з державного бюджету</t>
  </si>
  <si>
    <t xml:space="preserve"> Найменування показників</t>
  </si>
  <si>
    <t xml:space="preserve">Управління у справах сім'ї,  молоді та спорту </t>
  </si>
  <si>
    <t>Кредитування - всього</t>
  </si>
  <si>
    <t>Касові видатки</t>
  </si>
  <si>
    <t xml:space="preserve"> Загальний фонд</t>
  </si>
  <si>
    <t>Кредитування загального фонду, всього</t>
  </si>
  <si>
    <t xml:space="preserve"> Спеціальний фонд</t>
  </si>
  <si>
    <t>Кредитування спеціального фонду, всього</t>
  </si>
  <si>
    <t>Цільові фонди, утворені Верховною Радою Автономної Республіки Крим, органами місцевого самоврядування</t>
  </si>
  <si>
    <t>Управління культури і туризму (гастрольні заходи)</t>
  </si>
  <si>
    <t>Управління культури і туризму (цільовий фонд, утворений обласною радою для проведення реставраційно - ремонтних робіт обласного Палацу культури)</t>
  </si>
  <si>
    <t>Видатки</t>
  </si>
  <si>
    <t>Всього</t>
  </si>
  <si>
    <t xml:space="preserve">       інші</t>
  </si>
  <si>
    <t xml:space="preserve">Загальний фонд </t>
  </si>
  <si>
    <t>Субвенція з ДБУ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із скороченням штатів, які перебуваю</t>
  </si>
  <si>
    <t>Субвенція з ДБУ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</t>
  </si>
  <si>
    <t xml:space="preserve"> - для бюджетів міст і районів </t>
  </si>
  <si>
    <t>Субвенція з ДБУ місцевим бюджетам на збереження історичної забудови міст, об'єктів історико-культурної спадщини</t>
  </si>
  <si>
    <t xml:space="preserve">Інша субвенція </t>
  </si>
  <si>
    <t>Субвенція з ДБУ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</si>
  <si>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Субвенція з ДБУ місцевим бюджетам на  придбання шкільних автобусів для перевезення дітей, що проживають у сільській місцевості</t>
  </si>
  <si>
    <t xml:space="preserve"> - для міст і районів </t>
  </si>
  <si>
    <t>Субвенція з ДБУ місцевим бюджетам на придбання витратних матеріалів для родопомічних, дитячих, хірургічних, реанімаційних закладів, відділень невідкладної допомоги та лабораторій</t>
  </si>
  <si>
    <t xml:space="preserve">Субвенція з ДБУ місцевим бюджетам на соціально-економічний розвиток та на розвиток інфраструктури регіонів </t>
  </si>
  <si>
    <t>касові видатки</t>
  </si>
  <si>
    <t>Відхилення          (+,-)</t>
  </si>
  <si>
    <t>Інші дотації</t>
  </si>
  <si>
    <t>Субвенція з ДБУ місцевим бюджетам на соціально-економічний розвиток та на розвиток інфраструктури регіонів</t>
  </si>
  <si>
    <t>Субвенція з ДБУ місцевим бюджетам на виконання інвестиційних проектів, спрямованих на соціально-економічний розвиток регіонів, заходів з попередження аварій і запобігання техногенним катострофам у житлово-комунальному господарстві</t>
  </si>
  <si>
    <t>Субвенція з ДБУ місцевим бюджетам на придбання вагонів для комунального електротранспорту (м. Херсон)</t>
  </si>
  <si>
    <t>Надання пільгового кредиту індивідуальним сільським забудовникам</t>
  </si>
  <si>
    <t>за рахунок іншої субвенції (співфінансування)</t>
  </si>
  <si>
    <t xml:space="preserve"> - дивіденди, нарах.на акції  господарських товариств, що належать до комунальної власності  </t>
  </si>
  <si>
    <t>Субвенція з д/б м/б на придбання вагонів для ком.електротранспорту                 (м. Херсон)</t>
  </si>
  <si>
    <t>Субвенція з ДБУ місцевим бюджетам на заходи з енергозбереження, у т.ч.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</t>
  </si>
  <si>
    <t>Субвенція з ДБУ місцевим бюджетам на придбання шкільних автобусів для перевезення дітей, що проживають в сільській місцевості (обласний бюджет)</t>
  </si>
  <si>
    <t>Субвенція з ДБУ місцевим бюджетам на здійснення заходів по передачі житлового фонду та об'єктів соціально-культурної сфери Міноборони України у комунальну власність</t>
  </si>
  <si>
    <t>Повернення коштів, наданих для кредитування громадян на будівництво (реконструкцію) та придбання житла</t>
  </si>
  <si>
    <t>Повернення коштів  від кредитування індивідуальних сільських забудовників</t>
  </si>
  <si>
    <t xml:space="preserve"> - управління капітального будівництва (роботи з реконструкції систем водопостачання с.Зміївка Бериславського району)</t>
  </si>
  <si>
    <t>Надання пільгового кредиту громадянам на будівництво (реконструкцію) та придбання житла</t>
  </si>
  <si>
    <t>Видатки спеціального фонду</t>
  </si>
  <si>
    <t>X</t>
  </si>
  <si>
    <t>касові            видатки</t>
  </si>
  <si>
    <t xml:space="preserve"> Найменування головних розпорядників коштів</t>
  </si>
  <si>
    <t>Субвенція з ДБУ місцевим бюджетам на фінансування у 2009 році Програм-переможців Всеукраїнського конкурсу проектів та програм розвитку місцевого самоврядування 2008 року</t>
  </si>
  <si>
    <t>Головне управління праці та соціального захисту населення (допомога по догляду за психічно хворими)</t>
  </si>
  <si>
    <t xml:space="preserve">Управління з питань НС та у справах захисту населення від наслідків Чорнобильської катастрофи </t>
  </si>
  <si>
    <t>Додаткова дотація з державного бюджету місцевим бюджетам на забезпечення лікування хворих на цукровий діабет</t>
  </si>
  <si>
    <t>Головне фінансове управління ("Інша субвенція" переможці конкурсу на кращу сільську (селищну) раду)</t>
  </si>
  <si>
    <t>Видатки за рахунок субвенції з д/б м/б на фінансування заходів із запобігання поширенню та лікування грипу типу А/Н1N1/Каліфорнія/04/09 і гострих респіраторних захворювань</t>
  </si>
  <si>
    <t>% виконання</t>
  </si>
  <si>
    <t>Видатки по обласному бюджету за рахунок субвенції з д/б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</si>
  <si>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 xml:space="preserve">Всього доходи спеціального призначення </t>
  </si>
  <si>
    <t xml:space="preserve">Всього видатки спеціального призначення </t>
  </si>
  <si>
    <t>(тис.грн)</t>
  </si>
  <si>
    <t>Разом видатків з урахуванням міжбюджетних трансфертів</t>
  </si>
  <si>
    <t>Податок з власників транспортних засобів та інших самохідних машин і механізмів</t>
  </si>
  <si>
    <t xml:space="preserve"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міських, міст республіканського в Автономній Республіці Крим і обласного значення,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 </t>
  </si>
  <si>
    <t xml:space="preserve">Субвенція з державного бюджету місцевим бюджетам на надання пільг та житлових субсідій населенню на оплату електроенергії, природнього газу, послуг тепло -, водопостачання і водовідведення, квартирної плати, вивезення побутового сміття та рідких нечистот                                 </t>
  </si>
  <si>
    <t xml:space="preserve">Субвенція з державного бюджету місцевим бюджетам на фінансування ремонту приміщень управлінь праці та соціального захисту виконавчих органів місцевих рад для здійснення заходів з виконання спільного із Світовим банком проекту "Вдосконалення системи соціальної допомоги" </t>
  </si>
  <si>
    <t>Головне управління праці і соціального захисту населення (субвенція з державного бюджету місцевим бюджетам на фінансування ремонту приміщень управлінь праці та соціального захисту)</t>
  </si>
  <si>
    <t>зменшення залишку на суму повернення до державного бюджету залишків невикористаних коштів субвенції з державного бюджету, згідно ст. 57 Закону України "Про освіту", які помилково були зараховані на рахунок обласного бюджету станом на 01.01.2010</t>
  </si>
  <si>
    <t>Всього по головних розпорядниках коштів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</si>
  <si>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</si>
  <si>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- управління житлово-комунального господарства (Внески органів місцевого самоврядування у статуні фонди суб"єктів підприємницької діяльності)</t>
  </si>
  <si>
    <t>- управління капітального будівництва інвестиційні проекти (для забезпечення співфінансування об'єктів, фінансування яких у 2010 році здійснюватиметься за рахунок коштів Стабілізаційного фонду)</t>
  </si>
  <si>
    <t>Управління культури і туризму (цільовий фонд)</t>
  </si>
  <si>
    <t>Головне фінансове управління (субвенція з місцевого бюджету державному бюджету)</t>
  </si>
  <si>
    <t>Бюджет розвитку всього</t>
  </si>
  <si>
    <t xml:space="preserve">Планові показники на </t>
  </si>
  <si>
    <t>% фінансування до плану на</t>
  </si>
  <si>
    <t>І.О.Шепелєв</t>
  </si>
  <si>
    <t>Головне фінансове управління ("Інша субвенція" на відновлення видатків Високопільського району)</t>
  </si>
  <si>
    <t>Головне фінансове управління ("Інша субвенція" для надання допомоги потерпілим від стихійного лиха Чернівецької області)</t>
  </si>
  <si>
    <t>Головне фінансове управління ("Інша субвенція" на фінансування робіт із газифікації дитячого садка "Берізка" в cмт Верхній Рогачик)</t>
  </si>
  <si>
    <t>Головне фінансове управління ("Інша субвенція" на фінансування робіт з будівництва газопроводу до с. Садок Великоолександрівського району)</t>
  </si>
  <si>
    <t>Головне фінансове управління ("Інша субвенція" для перерахування коштів на проведення ремонтних робіт дитячого садка Станіславської сільської ради Білозерського району)</t>
  </si>
  <si>
    <t xml:space="preserve">Обласна рада (видатки за рахунок субвенції з державного бюджету на проведення виборів) </t>
  </si>
  <si>
    <t xml:space="preserve">Відсотки за використання довгостроковим кредитом, що надається з місцевих бюджетів молодим сім"ям та одиноким молодим громадянам на будівництво (реконструкцію) та придбання житла </t>
  </si>
  <si>
    <t>Субвенція з державного бюджету місцевим бюджетам на здійснення заходів щодо соціально - економічного розвитку регіонів за напрямами, які закріплені за Міністерством регіонального розвитку та будівництва України</t>
  </si>
  <si>
    <t>- управління капітального будівництва  Херсонської обласної державної адміністрації інвестиційні проекти (за рахунок субвенції з державного бюджету для фінансування робіз з будівництва підвідного газопроводу до с. Червона Поляна, Магдалинівка і Кучерявоволодимирівка Чаплинського району)</t>
  </si>
  <si>
    <t>Обласна рада (видатки за рахунок субвенції з державного бюджету)</t>
  </si>
  <si>
    <t xml:space="preserve">(тис.грн)   </t>
  </si>
  <si>
    <t>Залишок коштів на 01.01.2010 року з урахуванням повернутих коштів субвенції до державного бюджету</t>
  </si>
  <si>
    <t xml:space="preserve">Субвенція з державного бюджету місцевим бюджетам на погашення кредиторської заборгованості, зареєстрованої органами Державного казначейства як фінансові зобов’язання станом на 1 січня 2010 р., за бюджетною програмою «Субвенція з державного бюджету місцевим бюджетам на фінансування у 2009 році програм – переможців Всеукраїнського конкурсу проектів та програм розвитку місцевого самоврядування 2008 року» </t>
  </si>
  <si>
    <t xml:space="preserve">Головне управління агропромислового розвитку (здійснення заходів по грошовій оцінки земель) </t>
  </si>
  <si>
    <t>Головне фінансове управління (Інша субвенція на придбання житла для педагогічних і медичних працівників у сільській місцевості)</t>
  </si>
  <si>
    <t>Головне фінансове управління (Інша субвенція Скадовський район будівництво газопроводцу до с.Михайлівка)</t>
  </si>
  <si>
    <t>Головне фінансове управління (Інша субвенція для проведення капітального ремонту будинку культури с. Долинське Чаплинського району)</t>
  </si>
  <si>
    <t>Головне фінансове управління (Інша субвенція на стимулювання переможців конкурсу на кращу сільську раду)</t>
  </si>
  <si>
    <t>Всього по головних розпорядникам коштів з урахуванням резервного фонду та трансфертів з державного бюджету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</si>
  <si>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</si>
  <si>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 xml:space="preserve">Кошти, що надходять за взаємними розрахунками між місцевими бюджетами </t>
  </si>
  <si>
    <t>Плата за ліцензії та сертифікати, що сплачується ліцензіатами за місцем здійснення діяльності</t>
  </si>
  <si>
    <t>Екологічний податок </t>
  </si>
  <si>
    <t xml:space="preserve">Субвенція з державного бюджету місцевим бюджетам на фінансування заходів із соціально-економічної компенсації ризику населення, яке проживає на території зони спостереження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</si>
  <si>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</si>
  <si>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 - служба у справах дітей</t>
  </si>
  <si>
    <t xml:space="preserve">% виконання </t>
  </si>
  <si>
    <t xml:space="preserve">% фінансування </t>
  </si>
  <si>
    <t>Всього видатки загального фонду</t>
  </si>
  <si>
    <t>Всього видатки спеціального фонду</t>
  </si>
  <si>
    <t>Залишок коштів на 01.01.2011 з урахуванням  коштів, переданих з державного бюджету</t>
  </si>
  <si>
    <t xml:space="preserve">Інші розрахунки (передача з державного бюджету обласному бюджету коштів на утримання установ: управління освіти і науки - 350,6 тис. грн та Головного управління праці та соціального захисту населення - 6,5 тис.грн) </t>
  </si>
  <si>
    <t>Профіцит, напрямом використання якого визначено передачу коштів із загального фонду до бюджету розвитку (спеціального фонду)</t>
  </si>
  <si>
    <t xml:space="preserve"> - за рахунок субвенції на соціально-економічний розвиток</t>
  </si>
  <si>
    <t>Всього видатки загального фонду з профіцитом</t>
  </si>
  <si>
    <t>Дефіцит, джерелом покриття якого визначено передачу коштів із загального фонду до бюджету розвитку спеціального фонду</t>
  </si>
  <si>
    <t>Усього доходи спеціального фонду з дефіцитом</t>
  </si>
  <si>
    <t>Доходи спеціального фонду з урахуванням дефіциту</t>
  </si>
  <si>
    <t>Директор</t>
  </si>
  <si>
    <t>Департаменту фінансів</t>
  </si>
  <si>
    <t xml:space="preserve">Дефіцит, джерелом покриття якого визначено передачу коштів із загального фонду до бюджету розвитку спеціального фонду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</si>
  <si>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 (обласний бюджет)</t>
  </si>
  <si>
    <t>Департамент охорони здоров"я</t>
  </si>
  <si>
    <t>Субвенція на проведення видатків місцевих бюджетів, що враховуються при визначенні обсягу міжбюджетних трансфертів (Чаплинський центр) Департамент фінансів</t>
  </si>
  <si>
    <t xml:space="preserve">Всього видатки </t>
  </si>
  <si>
    <t>Херсонська обласна державна адміністрація</t>
  </si>
  <si>
    <t>Департамент соціального захисту населення</t>
  </si>
  <si>
    <t xml:space="preserve">Департамент економічного, регіонального розвитку та торгівлі </t>
  </si>
  <si>
    <t>Субвенція на проведення видатків місцевих бюджетів, що враховуються при визначенні обсягу міжбюджетних трансфертів  (для  надання пільг на медичне обслуговування громадян, які постраждали внаслідок Чорнобильської катастрофи) Департамент фінансів</t>
  </si>
  <si>
    <t>Субвенція на проведення видатків місцевих бюджетів, що враховуються при визначенні обсягу міжбюджетних трансфертів  (для  проведення витрат на поховання учасників бойових дій та інвалідів війни) Департамент фінансів</t>
  </si>
  <si>
    <t>Департамент агропромислового розвитку (надання пільгового кредиту індивідуальним сільським забудовникам)</t>
  </si>
  <si>
    <t>Департамент агропромислового розвитку (повернення коштів  від кредитування індивідуальних сільських забудовників)</t>
  </si>
  <si>
    <t>Департамент екології та природних ресурсів (Фонд охорони навколишнього природного середовища)</t>
  </si>
  <si>
    <t>Департамент агропромислового розвитку (охорона та раціональне використання використання земель)</t>
  </si>
  <si>
    <t>Управління промисловості та розвитку інфраструктури (ремонт автомоб.доріг комунальної власності)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</si>
  <si>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</si>
  <si>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 - Херсонська обласна державна адміністрація</t>
  </si>
  <si>
    <t xml:space="preserve"> - департамент соціального захисту населення</t>
  </si>
  <si>
    <t>Н.М.Вітренко</t>
  </si>
  <si>
    <t>Департамент агропромислового розвитку (охорона та раціональне використання земель)</t>
  </si>
  <si>
    <t>Управління промисловості та розвитку інфраструктури облдержадміністрації (ремонт автомоб.доріг комунальної власності)</t>
  </si>
  <si>
    <t>Департамент фінансів (інші субвенції)</t>
  </si>
  <si>
    <t>Інші субвенції (на співфінансування створення Херсонського перинатального центру)</t>
  </si>
  <si>
    <t>Департамент фінансів всього, у тому числі</t>
  </si>
  <si>
    <t xml:space="preserve"> - інші субвенції</t>
  </si>
  <si>
    <t xml:space="preserve"> - субвенція на проведення видатків місцевих бюджетів, що враховуються при визначенні обсягу міжбюджетних трансфертів  (для  надання пільг на медичне обслуговування громадян, які постраждали внаслідок Чорнобильської катастрофи) </t>
  </si>
  <si>
    <t xml:space="preserve"> - субвенція на проведення видатків місцевих бюджетів, що враховуються при визначенні обсягу міжбюджетних трансфертів  (для  проведення витрат на поховання учасників бойових дій та інвалідів війни) </t>
  </si>
  <si>
    <t>Видатки обласного бюджету по головних розпорядниках коштів, із них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</si>
  <si>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</si>
  <si>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</si>
  <si>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>10% податку на прибуток підприємств приватного сектору</t>
  </si>
  <si>
    <t>25% рентної плати за користування надрами</t>
  </si>
  <si>
    <t>Плата за використання інших природних ресурсів</t>
  </si>
  <si>
    <t>Екологічний податок</t>
  </si>
  <si>
    <t xml:space="preserve">Плата за ліцензії на виробництво спирту етилового, коньячного і плодового, алкогольних напоїв та тютюнових виробів </t>
  </si>
  <si>
    <t xml:space="preserve">Плата за ліцензії на право експорту, імпорту та оптової торгівлі спирту етилового, коньячного та плодового </t>
  </si>
  <si>
    <t xml:space="preserve">Плата за ліцензії на право експорту, імпорту алкогольними напоями та тютюновими виробами 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</si>
  <si>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</si>
  <si>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 xml:space="preserve">Плата за ліцензії на право оптової торгівлі алкогольними напоями та тютюновими виробами </t>
  </si>
  <si>
    <t xml:space="preserve">Плата за ліцензії на право роздрібної торгівлі алкогольними напоями та тютюновими виробами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</si>
  <si>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</si>
  <si>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Орендна плата за водні об'єкти (їх частини), що надаються в користування на умовах оренди обласними державними адміністраціями</t>
  </si>
  <si>
    <t>Базова дотація</t>
  </si>
  <si>
    <t xml:space="preserve">Надходження коштів від відшкодування втрат сільськогосподарського і лісогосподарського виробництва 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</si>
  <si>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</si>
  <si>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утримання дітей у школах-інтернатах</t>
  </si>
  <si>
    <t>Департамент зовнішньоекономічної діяльності, туризму та курортів</t>
  </si>
  <si>
    <t xml:space="preserve">Департамент житлово-комунального господарства та паливно-енергетичного комплексу </t>
  </si>
  <si>
    <t xml:space="preserve">Управління транспорту, дорожньої інфраструктури та зв'язку </t>
  </si>
  <si>
    <t>Департамент агропромислового розвитку</t>
  </si>
  <si>
    <t>Інші надходження до фондів охорони навколишнього природного середовища</t>
  </si>
  <si>
    <t>Авансові внески з податку на прибуток підприємств та фінансових установ комунальної власності</t>
  </si>
  <si>
    <t>Разом доходів загального фонду обласного бюджету з урахуванням міжбюджетних трансфертів</t>
  </si>
  <si>
    <t xml:space="preserve">Надання пільгового кредиту громадянам на будівництво (реконструкцію) та придбання житла </t>
  </si>
  <si>
    <t>Кошти від відчуження майна, що перебуває в комунальній власності</t>
  </si>
  <si>
    <t>Разом доходів спеціального фонду обласного бюджету з урахуванням міжбюджетних трансфертів</t>
  </si>
  <si>
    <t>ГФУ (субвенція на виконання програм соціально-економічного та культурного розвитку регіонів за рахунок фонду охорони навколишнього природного середовища)</t>
  </si>
  <si>
    <t>Управління житлово-комунального господарства (видатки на фінансування робіт, пов"язаних з будівництвом,ремонтом та утриманням  автомобільних доріг за рахунок надходжень від податку з власників транспортних засобів та інших самохідних машин і механізмів)</t>
  </si>
  <si>
    <t>Медична субвенція з державного бюджету місцевим бюджетам (обласний бюджет)</t>
  </si>
  <si>
    <t>Плата за ліцензії на певні види господарської діяльності та сертифікати</t>
  </si>
  <si>
    <t>Обсяг погашення заборгованості за середньостроковою позикою на 2016 рік, одержаною обласним бюджетом у 2014 році з єдиного казначейського рахунку у зв’язку з невиконанням розрахункових показників Міністерства фінансів України по доходах, що враховуються при визначенні обсягу міжбюджетних трансфертів</t>
  </si>
  <si>
    <t>Доходи спеціального фонду (без урахування власних надходжень), всього</t>
  </si>
  <si>
    <t>- департамент житлово-комунального господарства та паливно-енергетичного комплексу</t>
  </si>
  <si>
    <t xml:space="preserve"> - департамент з питань цивільного захисту та оборонної роботи</t>
  </si>
  <si>
    <t>Департамент з питань цивільного захисту та оборонної роботи</t>
  </si>
  <si>
    <t xml:space="preserve"> - 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</si>
  <si>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за рахунок залишку освітньої субвенції з державного бюджету місцевим бюджетам, що утворився на початок бюджетного періоду</t>
  </si>
  <si>
    <t xml:space="preserve">Інші субвенції </t>
  </si>
  <si>
    <t xml:space="preserve"> - управління з питань фізичної культури та спорту</t>
  </si>
  <si>
    <t>Управління з питань фізичної культури та спорту</t>
  </si>
  <si>
    <t>Департамент економічного розвитку та торгівлі</t>
  </si>
  <si>
    <t>Cубвенція з державного бюджету місцевим бюджетам на фінансування заходів соціально-економічної компенсації ризику населення,яке проживає на території зони спостереження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</si>
  <si>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</si>
  <si>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</si>
  <si>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Інші субвенції</t>
  </si>
  <si>
    <t>Субвенція з державного бюджету місцевим бюджетам на модернізацію та оновлення матеріально-технічноє бази професійно-технічних навчальних закладів державноє форми власності (обласний бюджет)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</si>
  <si>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</si>
  <si>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>Управління містобудування та архітектури</t>
  </si>
  <si>
    <t xml:space="preserve"> - Херсонська обласна рада</t>
  </si>
  <si>
    <t>Стабiлiзацiйна дотацiя</t>
  </si>
  <si>
    <t xml:space="preserve">Освітня субвенція з державного бюджету місцевим бюджетам </t>
  </si>
  <si>
    <t>Субвенція за рахунок залишку коштів освітньої субвенції з державного бюджету місцевим бюджетам,що утворився на початок бюджетного періоду</t>
  </si>
  <si>
    <t xml:space="preserve">Медична субвенція з державного бюджету місцевим бюджетам </t>
  </si>
  <si>
    <t>Кошти повернуті у січні 2017 року відповідним місцевим бюджетам</t>
  </si>
  <si>
    <t>Залишок коштів з урахуванням коригування, проведеного у січні 2017 року</t>
  </si>
  <si>
    <t xml:space="preserve">х </t>
  </si>
  <si>
    <t>% виконання до  плану на                  І квартал</t>
  </si>
  <si>
    <t xml:space="preserve">%  виконання до плану  на </t>
  </si>
  <si>
    <t>рік (норма 25%)</t>
  </si>
  <si>
    <t xml:space="preserve"> Відхилення від плану  на І квартал</t>
  </si>
  <si>
    <t>Освітня субвенція з державного бюджету місцевим бюджетам (обласний бюджет)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</si>
  <si>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(обласний бюджет)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</si>
  <si>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 (обласний бюджет)</t>
  </si>
  <si>
    <t>Субвенція з державного бюджету місцевим бюджетам на надання державної підтримки особам з особливими освітніми потребами (управління освіти, науки та молоді)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</si>
  <si>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</si>
  <si>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</si>
  <si>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Кошти від відчуження майна, що належить Автономній Республіці Крим та майна, що перебуває в комунальній власності  </t>
  </si>
  <si>
    <t>Бюджет розвитку всього, в тому числі:</t>
  </si>
  <si>
    <t>Департамент екології та природних ресурсів (фонд охорони навколишнього природного середовища)</t>
  </si>
  <si>
    <t>Управління транспорту, дорожньої інфраструктури та зв'язку (цільові фонди  )</t>
  </si>
  <si>
    <t>&gt; 200</t>
  </si>
  <si>
    <t>&gt; 201</t>
  </si>
  <si>
    <t>&gt; 202</t>
  </si>
  <si>
    <t>&gt; 203</t>
  </si>
  <si>
    <t>&gt; 204</t>
  </si>
  <si>
    <t>&gt; 205</t>
  </si>
  <si>
    <t>&gt; 206</t>
  </si>
  <si>
    <t>&gt; 207</t>
  </si>
  <si>
    <t>&gt; 208</t>
  </si>
  <si>
    <t>План на</t>
  </si>
  <si>
    <t>Субвенції з державного бюджету місцевим бюджетам на здійснення програм соціального захисту населення</t>
  </si>
  <si>
    <t>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здоро'я (обласний бюджет)</t>
  </si>
  <si>
    <t>Департамент фінансів - всього, у тому числі:</t>
  </si>
  <si>
    <t>Звіт про виконання дохідної частини загального фонду обласного бюджету за І квартал 2018 року</t>
  </si>
  <si>
    <t>Звіт про виконання видаткової частини загального фонду обласного бюджету по головних розпорядниках коштів за І квартал 2018 року</t>
  </si>
  <si>
    <t>План на І квартал                        2018 року</t>
  </si>
  <si>
    <t>План на                    І квартал                        2018 року</t>
  </si>
  <si>
    <t>Звіт про виконання обласного бюджету  по розділу «Кредитування» за І квартал 2018 року</t>
  </si>
  <si>
    <t>2018 рік</t>
  </si>
  <si>
    <t>І квартал 2018 року</t>
  </si>
  <si>
    <t>до плану на І квартал 2018 року</t>
  </si>
  <si>
    <t>Звіт про виконання загального фонду обласного бюджету за І квартал 2018 року</t>
  </si>
  <si>
    <t>План на                         І квартал                 2018 року</t>
  </si>
  <si>
    <t>Звіт про виконання дохідної частини спеціального фонду обласного бюджету за І квартал 2018 року</t>
  </si>
  <si>
    <t xml:space="preserve">І квартал         2018 року </t>
  </si>
  <si>
    <t>Звіт про виконання видаткової частини спеціального фонду обласного бюджету за І квартал 2018 року</t>
  </si>
  <si>
    <t xml:space="preserve"> 2018 рік</t>
  </si>
  <si>
    <t>Звіт про виконання спеціального фонду обласного бюджету за І квартал 2018 року</t>
  </si>
  <si>
    <t xml:space="preserve">План на              2018 рік </t>
  </si>
  <si>
    <t>План на             І квартал               2018 року</t>
  </si>
  <si>
    <t>% виконання до плану на                                І квартал                     2018 року</t>
  </si>
  <si>
    <t>Департамент освіти, науки та молоді Херсонської обласної державної адміністрації (інші  освітні програми)</t>
  </si>
  <si>
    <t>Департамент будівництва та розвитку інфраструктури (надання пільгового кредиту громадянам на будівництво (реконструкцію) та придбання житла)</t>
  </si>
  <si>
    <t>Департамент будівництва та розвитку інфраструктури (повернення коштів, наданих для кредитування громадян на будівництво (реконструкцію) та придбання житла)</t>
  </si>
  <si>
    <t>І квартал 
2018 року</t>
  </si>
  <si>
    <t>Департамент будівництва та розвитку інфраструктури (Фонд охорони навколишнього природного середовища)</t>
  </si>
  <si>
    <t>Департамент житлово-комунального господарства та паливно-енергетичного комплексу  (Фонд охорони навколишнього природного середовища)</t>
  </si>
  <si>
    <t>Департамент будівництва  та розвитку інфраструктури Херсонської обласної державної адміністрації  (видатки на проведення робіт з будівництва, реконструкції, ремонту та утримання автомобільних доріг)</t>
  </si>
  <si>
    <t xml:space="preserve"> - департамент культури, туризму та курортів</t>
  </si>
  <si>
    <t>- управління містобудування та архітектури</t>
  </si>
  <si>
    <t>- департамент житлово-комунального господарства (Внески органів місцевого самоврядування у статуні фонди суб"єктів підприємницької діяльності)</t>
  </si>
  <si>
    <t xml:space="preserve"> - управління транспорту та зв'язку</t>
  </si>
  <si>
    <t xml:space="preserve"> - департамент будівництва та розвитку інфраструктури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</si>
  <si>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</si>
  <si>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співфінансування інвестиційних проектів</t>
  </si>
  <si>
    <t>Всього доходів спеціального фонду з урахуванням залишку на 01.04.2018 року</t>
  </si>
  <si>
    <t xml:space="preserve">Залишок коштів на 01.04.2018 року </t>
  </si>
  <si>
    <t xml:space="preserve"> - департамент освіти, науки та молоді</t>
  </si>
  <si>
    <t>Залишок коштів на 01.01.18</t>
  </si>
  <si>
    <t>Кошти повернуті у січні 2018 року відповідним місцевим бюджетам</t>
  </si>
  <si>
    <t>Залишок коштів з урахуванням коригування, проведеного у січні 2018 року</t>
  </si>
  <si>
    <t>Планові показники на
 І квартал                   2018 року</t>
  </si>
  <si>
    <t>Управління інформаційної політики</t>
  </si>
  <si>
    <t>Департамент освіти, науки та молоді</t>
  </si>
  <si>
    <t>Департамент культури, туризму та курортів</t>
  </si>
  <si>
    <t>Департамент будівництва та розвитку інфраструктури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</si>
  <si>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</si>
  <si>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дитиною",оплату послуг із здійснення патронату над дитиною та виплату соціальної допомоги на утримання дитини в сім'ї патронатного вихователя</t>
  </si>
  <si>
    <t xml:space="preserve">Субвенція з державного бюджету місцевим бюджетам на відшкодування вартості лікарських засобів для лікування окремих захворювань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</si>
  <si>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</si>
  <si>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Департамент інвестиційної та промислової політики </t>
  </si>
  <si>
    <t>Субвенція з державного бюджету місцевим бюджетам на проектні,будівельно-ремонтні роботи, придбання житла та приміщень для розвитку сімейних та інших форм виховання, наближених до сімейних,та забезпечення житлом дітей-сиріт, осіб з їх числа</t>
  </si>
  <si>
    <t>45% рентної плати за спеціальне використання води</t>
  </si>
  <si>
    <t>Інші субвенції з місцевого бюджету</t>
  </si>
  <si>
    <t xml:space="preserve">Субвенція з державного бюджету місцевим бюджетам на надання державної підтримки особам з особливими освітніми потребами </t>
  </si>
  <si>
    <t>Залишок коштів на 01.01.2018 року</t>
  </si>
  <si>
    <t>Всього доходів обласного бюджету з урахуванням залишку на 01.04.2018 року</t>
  </si>
  <si>
    <t>Залишок коштів на 01.04.2018 року</t>
  </si>
  <si>
    <t>інші  освітні програми</t>
  </si>
  <si>
    <t xml:space="preserve">Інші розрахунки (перерахування залишків невикористаних коштів минулих років місцевим бюджетам області 
(2476,1 тис. грн) та державний бюджет (6,1 тис. грн)) </t>
  </si>
  <si>
    <t xml:space="preserve">Інші розрахунки (перерахування залишків коштів до обласного бюджету (315,3 тис.грн), перерахування залишків невикористаних коштів минулих років (-5263,1 тис.грн) місцевим бюджетам)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</si>
  <si>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</si>
  <si>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Видатки за рахунок субвенції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(Департамент охорони здоров'я)</t>
  </si>
  <si>
    <t>Видатки за рахунок субвенції з державного бюджету місцевим бюджетам на придбання медикаментів та виробів медичного призначення для забезпечення швидкої медичної допомоги (Департамент охорони здоров'я)</t>
  </si>
  <si>
    <t>Видатки за рахунок субвенції з державного бюджету місцевим бюджетам на відшкодування вартості лікарських засобів для лікування окремих захворювань  (департамент охорони здоров'я)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</si>
  <si>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</si>
  <si>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&gt; 200,0</t>
  </si>
  <si>
    <t xml:space="preserve"> - департамент охорони здоров'я </t>
  </si>
  <si>
    <t>до плану на                 І квартал 
2018 року</t>
  </si>
  <si>
    <t>Видатки за рахунок субвенції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(департамент охорони здоров'я)</t>
  </si>
  <si>
    <t>Видатки за рахунок субвенції з державного бюджету місцевим бюджетам на придбання медикаментів та виробів медичного призначення для забезпечення швидкої медичної допомоги (департамент охорони здоров'я)</t>
  </si>
  <si>
    <t>Видатки за рахунок субвенції з державного бюджету місцевим бюджетам на відшкодування вартості лікарських засобів для лікування окремих захворювань  (Департамент охорони здоров'я)</t>
  </si>
  <si>
    <t>Субвенція з державного бюджету місцевим бюджетам на відшкодування вартості лікарських засобів для лікування окремих захворювань (місцеві бюджети)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</si>
</sst>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р_."/>
    <numFmt numFmtId="181" formatCode="0.0%"/>
    <numFmt numFmtId="182" formatCode="0.0"/>
    <numFmt numFmtId="183" formatCode="0.0_ ;[Red]\-0.0\ "/>
    <numFmt numFmtId="184" formatCode="0.00_ ;[Red]\-0.00\ "/>
    <numFmt numFmtId="185" formatCode="0.000"/>
    <numFmt numFmtId="186" formatCode="0.0000"/>
    <numFmt numFmtId="187" formatCode="0_ ;[Red]\-0\ "/>
    <numFmt numFmtId="188" formatCode="0.0000000"/>
    <numFmt numFmtId="189" formatCode="0.000000"/>
    <numFmt numFmtId="190" formatCode="0.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"/>
    <numFmt numFmtId="196" formatCode="0.0_ ;\-0.0\ "/>
    <numFmt numFmtId="197" formatCode="0.000_ ;[Red]\-0.000\ "/>
    <numFmt numFmtId="198" formatCode="_-* #,##0.0_р_._-;\-* #,##0.0_р_._-;_-* &quot;-&quot;??_р_._-;_-@_-"/>
    <numFmt numFmtId="199" formatCode="_-* #,##0.0\ &quot;грн.&quot;_-;\-* #,##0.0\ &quot;грн.&quot;_-;_-* &quot;-&quot;?\ &quot;грн.&quot;_-;_-@_-"/>
    <numFmt numFmtId="200" formatCode="#,##0.0\ &quot;грн.&quot;;\-#,##0.0\ &quot;грн.&quot;"/>
    <numFmt numFmtId="201" formatCode="0.00_ ;\-0.00\ "/>
    <numFmt numFmtId="202" formatCode="0.000_ ;\-0.000\ "/>
    <numFmt numFmtId="203" formatCode="#,##0.0_ ;[Red]\-#,##0.0\ "/>
    <numFmt numFmtId="204" formatCode="0.0000000000"/>
    <numFmt numFmtId="205" formatCode="0.000000000"/>
    <numFmt numFmtId="206" formatCode="0.00000000"/>
  </numFmts>
  <fonts count="6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color indexed="8"/>
      <name val="Arial Cyr"/>
      <family val="2"/>
    </font>
    <font>
      <b/>
      <sz val="11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7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9"/>
      <color indexed="8"/>
      <name val="Arial Cyr"/>
      <family val="0"/>
    </font>
    <font>
      <b/>
      <sz val="11"/>
      <color indexed="8"/>
      <name val="Arial Cyr"/>
      <family val="0"/>
    </font>
    <font>
      <sz val="10"/>
      <color indexed="10"/>
      <name val="Arial Cyr"/>
      <family val="0"/>
    </font>
    <font>
      <b/>
      <sz val="14"/>
      <name val="Arial Cyr"/>
      <family val="0"/>
    </font>
    <font>
      <i/>
      <sz val="10"/>
      <name val="Arial"/>
      <family val="2"/>
    </font>
    <font>
      <sz val="14"/>
      <name val="Arial Cyr"/>
      <family val="0"/>
    </font>
    <font>
      <sz val="14"/>
      <name val="Arial"/>
      <family val="2"/>
    </font>
    <font>
      <i/>
      <sz val="14"/>
      <name val="Arial Cyr"/>
      <family val="0"/>
    </font>
    <font>
      <b/>
      <sz val="14"/>
      <name val="Arial"/>
      <family val="2"/>
    </font>
    <font>
      <b/>
      <i/>
      <sz val="14"/>
      <name val="Arial Cyr"/>
      <family val="0"/>
    </font>
    <font>
      <sz val="10"/>
      <color indexed="12"/>
      <name val="Arial Cyr"/>
      <family val="2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182" fontId="6" fillId="0" borderId="10" xfId="0" applyNumberFormat="1" applyFont="1" applyBorder="1" applyAlignment="1">
      <alignment/>
    </xf>
    <xf numFmtId="182" fontId="6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182" fontId="6" fillId="0" borderId="12" xfId="0" applyNumberFormat="1" applyFont="1" applyBorder="1" applyAlignment="1">
      <alignment/>
    </xf>
    <xf numFmtId="182" fontId="6" fillId="0" borderId="13" xfId="0" applyNumberFormat="1" applyFont="1" applyBorder="1" applyAlignment="1">
      <alignment/>
    </xf>
    <xf numFmtId="182" fontId="6" fillId="0" borderId="14" xfId="0" applyNumberFormat="1" applyFont="1" applyBorder="1" applyAlignment="1">
      <alignment/>
    </xf>
    <xf numFmtId="182" fontId="6" fillId="0" borderId="15" xfId="0" applyNumberFormat="1" applyFont="1" applyBorder="1" applyAlignment="1">
      <alignment/>
    </xf>
    <xf numFmtId="182" fontId="6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7" fillId="33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2" fontId="6" fillId="0" borderId="18" xfId="0" applyNumberFormat="1" applyFont="1" applyBorder="1" applyAlignment="1">
      <alignment/>
    </xf>
    <xf numFmtId="182" fontId="6" fillId="0" borderId="19" xfId="0" applyNumberFormat="1" applyFont="1" applyBorder="1" applyAlignment="1">
      <alignment/>
    </xf>
    <xf numFmtId="182" fontId="6" fillId="0" borderId="20" xfId="0" applyNumberFormat="1" applyFont="1" applyBorder="1" applyAlignment="1">
      <alignment/>
    </xf>
    <xf numFmtId="182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1" fillId="3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4" fillId="33" borderId="25" xfId="0" applyNumberFormat="1" applyFont="1" applyFill="1" applyBorder="1" applyAlignment="1">
      <alignment vertical="center"/>
    </xf>
    <xf numFmtId="49" fontId="4" fillId="33" borderId="26" xfId="0" applyNumberFormat="1" applyFont="1" applyFill="1" applyBorder="1" applyAlignment="1">
      <alignment vertical="center"/>
    </xf>
    <xf numFmtId="49" fontId="4" fillId="33" borderId="27" xfId="0" applyNumberFormat="1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6" fillId="0" borderId="28" xfId="0" applyFont="1" applyBorder="1" applyAlignment="1">
      <alignment horizontal="center" vertical="center" wrapText="1"/>
    </xf>
    <xf numFmtId="182" fontId="6" fillId="0" borderId="29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183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195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82" fontId="0" fillId="0" borderId="0" xfId="0" applyNumberFormat="1" applyFont="1" applyFill="1" applyAlignment="1">
      <alignment/>
    </xf>
    <xf numFmtId="18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182" fontId="0" fillId="0" borderId="0" xfId="0" applyNumberFormat="1" applyFont="1" applyAlignment="1">
      <alignment/>
    </xf>
    <xf numFmtId="195" fontId="19" fillId="0" borderId="0" xfId="0" applyNumberFormat="1" applyFont="1" applyFill="1" applyAlignment="1">
      <alignment/>
    </xf>
    <xf numFmtId="195" fontId="0" fillId="0" borderId="0" xfId="0" applyNumberFormat="1" applyFont="1" applyFill="1" applyAlignment="1">
      <alignment/>
    </xf>
    <xf numFmtId="195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82" fontId="0" fillId="34" borderId="10" xfId="0" applyNumberFormat="1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 horizontal="center"/>
    </xf>
    <xf numFmtId="195" fontId="1" fillId="35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5" fontId="0" fillId="34" borderId="10" xfId="0" applyNumberFormat="1" applyFont="1" applyFill="1" applyBorder="1" applyAlignment="1">
      <alignment horizontal="center"/>
    </xf>
    <xf numFmtId="2" fontId="0" fillId="34" borderId="2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182" fontId="0" fillId="34" borderId="20" xfId="0" applyNumberFormat="1" applyFont="1" applyFill="1" applyBorder="1" applyAlignment="1">
      <alignment horizontal="center"/>
    </xf>
    <xf numFmtId="182" fontId="0" fillId="0" borderId="21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183" fontId="1" fillId="36" borderId="30" xfId="0" applyNumberFormat="1" applyFont="1" applyFill="1" applyBorder="1" applyAlignment="1">
      <alignment horizontal="center"/>
    </xf>
    <xf numFmtId="2" fontId="1" fillId="36" borderId="30" xfId="0" applyNumberFormat="1" applyFont="1" applyFill="1" applyBorder="1" applyAlignment="1">
      <alignment horizontal="center"/>
    </xf>
    <xf numFmtId="182" fontId="1" fillId="36" borderId="3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182" fontId="0" fillId="38" borderId="10" xfId="0" applyNumberFormat="1" applyFont="1" applyFill="1" applyBorder="1" applyAlignment="1">
      <alignment horizontal="center"/>
    </xf>
    <xf numFmtId="0" fontId="0" fillId="38" borderId="0" xfId="0" applyFont="1" applyFill="1" applyAlignment="1">
      <alignment/>
    </xf>
    <xf numFmtId="182" fontId="0" fillId="38" borderId="20" xfId="0" applyNumberFormat="1" applyFont="1" applyFill="1" applyBorder="1" applyAlignment="1">
      <alignment horizontal="center"/>
    </xf>
    <xf numFmtId="182" fontId="5" fillId="38" borderId="10" xfId="0" applyNumberFormat="1" applyFont="1" applyFill="1" applyBorder="1" applyAlignment="1">
      <alignment horizontal="center"/>
    </xf>
    <xf numFmtId="183" fontId="0" fillId="0" borderId="0" xfId="0" applyNumberFormat="1" applyAlignment="1">
      <alignment/>
    </xf>
    <xf numFmtId="182" fontId="0" fillId="38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83" fontId="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82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right"/>
    </xf>
    <xf numFmtId="182" fontId="0" fillId="0" borderId="20" xfId="0" applyNumberFormat="1" applyFont="1" applyFill="1" applyBorder="1" applyAlignment="1">
      <alignment horizontal="center"/>
    </xf>
    <xf numFmtId="182" fontId="0" fillId="35" borderId="10" xfId="0" applyNumberFormat="1" applyFont="1" applyFill="1" applyBorder="1" applyAlignment="1">
      <alignment horizontal="center"/>
    </xf>
    <xf numFmtId="195" fontId="0" fillId="0" borderId="0" xfId="0" applyNumberFormat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182" fontId="19" fillId="0" borderId="0" xfId="0" applyNumberFormat="1" applyFont="1" applyAlignment="1">
      <alignment/>
    </xf>
    <xf numFmtId="0" fontId="1" fillId="35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33" borderId="0" xfId="0" applyFont="1" applyFill="1" applyAlignment="1">
      <alignment vertical="center" wrapText="1"/>
    </xf>
    <xf numFmtId="0" fontId="19" fillId="0" borderId="0" xfId="0" applyFont="1" applyAlignment="1">
      <alignment/>
    </xf>
    <xf numFmtId="183" fontId="19" fillId="0" borderId="0" xfId="0" applyNumberFormat="1" applyFont="1" applyAlignment="1">
      <alignment/>
    </xf>
    <xf numFmtId="182" fontId="1" fillId="35" borderId="11" xfId="0" applyNumberFormat="1" applyFont="1" applyFill="1" applyBorder="1" applyAlignment="1">
      <alignment horizontal="center"/>
    </xf>
    <xf numFmtId="183" fontId="1" fillId="35" borderId="30" xfId="0" applyNumberFormat="1" applyFont="1" applyFill="1" applyBorder="1" applyAlignment="1">
      <alignment horizontal="center"/>
    </xf>
    <xf numFmtId="182" fontId="2" fillId="38" borderId="10" xfId="0" applyNumberFormat="1" applyFont="1" applyFill="1" applyBorder="1" applyAlignment="1">
      <alignment horizontal="center"/>
    </xf>
    <xf numFmtId="195" fontId="2" fillId="38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195" fontId="1" fillId="38" borderId="10" xfId="0" applyNumberFormat="1" applyFont="1" applyFill="1" applyBorder="1" applyAlignment="1">
      <alignment horizontal="center"/>
    </xf>
    <xf numFmtId="0" fontId="11" fillId="0" borderId="31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182" fontId="0" fillId="39" borderId="10" xfId="0" applyNumberFormat="1" applyFont="1" applyFill="1" applyBorder="1" applyAlignment="1">
      <alignment horizontal="center"/>
    </xf>
    <xf numFmtId="0" fontId="0" fillId="39" borderId="0" xfId="0" applyFont="1" applyFill="1" applyAlignment="1">
      <alignment/>
    </xf>
    <xf numFmtId="182" fontId="0" fillId="39" borderId="21" xfId="0" applyNumberFormat="1" applyFont="1" applyFill="1" applyBorder="1" applyAlignment="1">
      <alignment horizontal="center"/>
    </xf>
    <xf numFmtId="182" fontId="0" fillId="39" borderId="10" xfId="0" applyNumberFormat="1" applyFont="1" applyFill="1" applyBorder="1" applyAlignment="1">
      <alignment horizontal="center"/>
    </xf>
    <xf numFmtId="0" fontId="0" fillId="39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0" fillId="39" borderId="18" xfId="0" applyNumberFormat="1" applyFont="1" applyFill="1" applyBorder="1" applyAlignment="1">
      <alignment wrapText="1"/>
    </xf>
    <xf numFmtId="49" fontId="1" fillId="35" borderId="18" xfId="0" applyNumberFormat="1" applyFont="1" applyFill="1" applyBorder="1" applyAlignment="1">
      <alignment horizontal="left" wrapText="1"/>
    </xf>
    <xf numFmtId="0" fontId="2" fillId="38" borderId="18" xfId="0" applyFont="1" applyFill="1" applyBorder="1" applyAlignment="1">
      <alignment horizontal="left" wrapText="1"/>
    </xf>
    <xf numFmtId="182" fontId="2" fillId="38" borderId="11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left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left" wrapText="1"/>
    </xf>
    <xf numFmtId="195" fontId="1" fillId="35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0" fillId="1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18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82" fontId="62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195" fontId="1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82" fontId="0" fillId="39" borderId="20" xfId="0" applyNumberFormat="1" applyFont="1" applyFill="1" applyBorder="1" applyAlignment="1">
      <alignment horizontal="center"/>
    </xf>
    <xf numFmtId="0" fontId="0" fillId="39" borderId="0" xfId="0" applyFont="1" applyFill="1" applyAlignment="1">
      <alignment/>
    </xf>
    <xf numFmtId="195" fontId="0" fillId="39" borderId="10" xfId="0" applyNumberFormat="1" applyFont="1" applyFill="1" applyBorder="1" applyAlignment="1">
      <alignment horizontal="center"/>
    </xf>
    <xf numFmtId="182" fontId="22" fillId="39" borderId="33" xfId="0" applyNumberFormat="1" applyFont="1" applyFill="1" applyBorder="1" applyAlignment="1">
      <alignment horizontal="center"/>
    </xf>
    <xf numFmtId="182" fontId="22" fillId="39" borderId="34" xfId="0" applyNumberFormat="1" applyFont="1" applyFill="1" applyBorder="1" applyAlignment="1">
      <alignment horizontal="center"/>
    </xf>
    <xf numFmtId="182" fontId="22" fillId="39" borderId="35" xfId="0" applyNumberFormat="1" applyFont="1" applyFill="1" applyBorder="1" applyAlignment="1">
      <alignment horizontal="center"/>
    </xf>
    <xf numFmtId="182" fontId="22" fillId="39" borderId="10" xfId="0" applyNumberFormat="1" applyFont="1" applyFill="1" applyBorder="1" applyAlignment="1">
      <alignment horizontal="center"/>
    </xf>
    <xf numFmtId="182" fontId="22" fillId="39" borderId="11" xfId="0" applyNumberFormat="1" applyFont="1" applyFill="1" applyBorder="1" applyAlignment="1">
      <alignment horizontal="center"/>
    </xf>
    <xf numFmtId="182" fontId="22" fillId="39" borderId="18" xfId="0" applyNumberFormat="1" applyFont="1" applyFill="1" applyBorder="1" applyAlignment="1">
      <alignment horizontal="center"/>
    </xf>
    <xf numFmtId="0" fontId="22" fillId="39" borderId="0" xfId="0" applyFont="1" applyFill="1" applyBorder="1" applyAlignment="1">
      <alignment/>
    </xf>
    <xf numFmtId="0" fontId="22" fillId="39" borderId="0" xfId="0" applyFont="1" applyFill="1" applyAlignment="1">
      <alignment/>
    </xf>
    <xf numFmtId="182" fontId="22" fillId="39" borderId="36" xfId="0" applyNumberFormat="1" applyFont="1" applyFill="1" applyBorder="1" applyAlignment="1">
      <alignment horizontal="center"/>
    </xf>
    <xf numFmtId="182" fontId="22" fillId="39" borderId="15" xfId="0" applyNumberFormat="1" applyFont="1" applyFill="1" applyBorder="1" applyAlignment="1">
      <alignment horizontal="center"/>
    </xf>
    <xf numFmtId="182" fontId="22" fillId="39" borderId="29" xfId="0" applyNumberFormat="1" applyFont="1" applyFill="1" applyBorder="1" applyAlignment="1">
      <alignment horizontal="center"/>
    </xf>
    <xf numFmtId="0" fontId="22" fillId="39" borderId="37" xfId="0" applyFont="1" applyFill="1" applyBorder="1" applyAlignment="1">
      <alignment horizontal="left" vertical="top" wrapText="1"/>
    </xf>
    <xf numFmtId="182" fontId="22" fillId="39" borderId="38" xfId="0" applyNumberFormat="1" applyFont="1" applyFill="1" applyBorder="1" applyAlignment="1">
      <alignment horizontal="center"/>
    </xf>
    <xf numFmtId="2" fontId="23" fillId="39" borderId="23" xfId="0" applyNumberFormat="1" applyFont="1" applyFill="1" applyBorder="1" applyAlignment="1">
      <alignment horizontal="left" vertical="center" wrapText="1"/>
    </xf>
    <xf numFmtId="182" fontId="22" fillId="39" borderId="19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183" fontId="1" fillId="0" borderId="0" xfId="0" applyNumberFormat="1" applyFont="1" applyFill="1" applyBorder="1" applyAlignment="1">
      <alignment horizontal="center"/>
    </xf>
    <xf numFmtId="196" fontId="1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" fillId="39" borderId="0" xfId="0" applyFont="1" applyFill="1" applyAlignment="1">
      <alignment/>
    </xf>
    <xf numFmtId="0" fontId="0" fillId="39" borderId="18" xfId="0" applyFont="1" applyFill="1" applyBorder="1" applyAlignment="1">
      <alignment wrapText="1"/>
    </xf>
    <xf numFmtId="49" fontId="0" fillId="39" borderId="18" xfId="0" applyNumberFormat="1" applyFont="1" applyFill="1" applyBorder="1" applyAlignment="1">
      <alignment wrapText="1"/>
    </xf>
    <xf numFmtId="183" fontId="0" fillId="39" borderId="10" xfId="0" applyNumberFormat="1" applyFont="1" applyFill="1" applyBorder="1" applyAlignment="1">
      <alignment horizontal="center"/>
    </xf>
    <xf numFmtId="183" fontId="0" fillId="39" borderId="10" xfId="0" applyNumberFormat="1" applyFill="1" applyBorder="1" applyAlignment="1">
      <alignment horizontal="center"/>
    </xf>
    <xf numFmtId="183" fontId="0" fillId="39" borderId="20" xfId="0" applyNumberFormat="1" applyFill="1" applyBorder="1" applyAlignment="1">
      <alignment horizontal="center"/>
    </xf>
    <xf numFmtId="183" fontId="0" fillId="39" borderId="34" xfId="0" applyNumberFormat="1" applyFill="1" applyBorder="1" applyAlignment="1">
      <alignment horizontal="center"/>
    </xf>
    <xf numFmtId="183" fontId="0" fillId="39" borderId="13" xfId="0" applyNumberFormat="1" applyFont="1" applyFill="1" applyBorder="1" applyAlignment="1">
      <alignment horizontal="center"/>
    </xf>
    <xf numFmtId="183" fontId="0" fillId="39" borderId="21" xfId="0" applyNumberFormat="1" applyFill="1" applyBorder="1" applyAlignment="1">
      <alignment horizontal="center"/>
    </xf>
    <xf numFmtId="183" fontId="1" fillId="39" borderId="30" xfId="0" applyNumberFormat="1" applyFont="1" applyFill="1" applyBorder="1" applyAlignment="1">
      <alignment horizontal="center"/>
    </xf>
    <xf numFmtId="183" fontId="1" fillId="39" borderId="39" xfId="57" applyNumberFormat="1" applyFont="1" applyFill="1" applyBorder="1" applyAlignment="1">
      <alignment horizontal="center"/>
    </xf>
    <xf numFmtId="196" fontId="1" fillId="39" borderId="40" xfId="0" applyNumberFormat="1" applyFont="1" applyFill="1" applyBorder="1" applyAlignment="1">
      <alignment horizontal="center"/>
    </xf>
    <xf numFmtId="183" fontId="1" fillId="39" borderId="41" xfId="0" applyNumberFormat="1" applyFont="1" applyFill="1" applyBorder="1" applyAlignment="1">
      <alignment horizontal="center"/>
    </xf>
    <xf numFmtId="183" fontId="1" fillId="39" borderId="39" xfId="0" applyNumberFormat="1" applyFont="1" applyFill="1" applyBorder="1" applyAlignment="1">
      <alignment horizontal="center"/>
    </xf>
    <xf numFmtId="183" fontId="0" fillId="39" borderId="42" xfId="0" applyNumberFormat="1" applyFill="1" applyBorder="1" applyAlignment="1">
      <alignment horizontal="center"/>
    </xf>
    <xf numFmtId="183" fontId="0" fillId="39" borderId="35" xfId="57" applyNumberFormat="1" applyFont="1" applyFill="1" applyBorder="1" applyAlignment="1">
      <alignment horizontal="center"/>
    </xf>
    <xf numFmtId="183" fontId="0" fillId="39" borderId="35" xfId="0" applyNumberFormat="1" applyFont="1" applyFill="1" applyBorder="1" applyAlignment="1">
      <alignment horizontal="center"/>
    </xf>
    <xf numFmtId="196" fontId="0" fillId="39" borderId="38" xfId="0" applyNumberFormat="1" applyFill="1" applyBorder="1" applyAlignment="1">
      <alignment horizontal="center"/>
    </xf>
    <xf numFmtId="2" fontId="12" fillId="39" borderId="18" xfId="0" applyNumberFormat="1" applyFont="1" applyFill="1" applyBorder="1" applyAlignment="1">
      <alignment wrapText="1"/>
    </xf>
    <xf numFmtId="0" fontId="12" fillId="39" borderId="18" xfId="0" applyFont="1" applyFill="1" applyBorder="1" applyAlignment="1">
      <alignment wrapText="1"/>
    </xf>
    <xf numFmtId="183" fontId="0" fillId="39" borderId="38" xfId="0" applyNumberFormat="1" applyFill="1" applyBorder="1" applyAlignment="1">
      <alignment horizontal="center"/>
    </xf>
    <xf numFmtId="182" fontId="0" fillId="39" borderId="15" xfId="0" applyNumberFormat="1" applyFont="1" applyFill="1" applyBorder="1" applyAlignment="1">
      <alignment horizontal="center"/>
    </xf>
    <xf numFmtId="183" fontId="0" fillId="39" borderId="13" xfId="57" applyNumberFormat="1" applyFont="1" applyFill="1" applyBorder="1" applyAlignment="1">
      <alignment horizontal="center"/>
    </xf>
    <xf numFmtId="196" fontId="0" fillId="39" borderId="29" xfId="0" applyNumberFormat="1" applyFont="1" applyFill="1" applyBorder="1" applyAlignment="1">
      <alignment horizontal="center"/>
    </xf>
    <xf numFmtId="49" fontId="1" fillId="39" borderId="43" xfId="0" applyNumberFormat="1" applyFont="1" applyFill="1" applyBorder="1" applyAlignment="1">
      <alignment wrapText="1"/>
    </xf>
    <xf numFmtId="182" fontId="20" fillId="39" borderId="43" xfId="0" applyNumberFormat="1" applyFont="1" applyFill="1" applyBorder="1" applyAlignment="1">
      <alignment horizontal="center"/>
    </xf>
    <xf numFmtId="182" fontId="20" fillId="39" borderId="30" xfId="0" applyNumberFormat="1" applyFont="1" applyFill="1" applyBorder="1" applyAlignment="1">
      <alignment horizontal="center"/>
    </xf>
    <xf numFmtId="182" fontId="20" fillId="39" borderId="39" xfId="0" applyNumberFormat="1" applyFont="1" applyFill="1" applyBorder="1" applyAlignment="1">
      <alignment horizontal="center"/>
    </xf>
    <xf numFmtId="182" fontId="20" fillId="39" borderId="40" xfId="0" applyNumberFormat="1" applyFont="1" applyFill="1" applyBorder="1" applyAlignment="1">
      <alignment horizontal="center"/>
    </xf>
    <xf numFmtId="2" fontId="23" fillId="39" borderId="22" xfId="0" applyNumberFormat="1" applyFont="1" applyFill="1" applyBorder="1" applyAlignment="1">
      <alignment horizontal="left" vertical="center" wrapText="1"/>
    </xf>
    <xf numFmtId="0" fontId="22" fillId="39" borderId="22" xfId="0" applyNumberFormat="1" applyFont="1" applyFill="1" applyBorder="1" applyAlignment="1">
      <alignment horizontal="left" vertical="top" wrapText="1"/>
    </xf>
    <xf numFmtId="0" fontId="25" fillId="39" borderId="44" xfId="0" applyFont="1" applyFill="1" applyBorder="1" applyAlignment="1">
      <alignment wrapText="1"/>
    </xf>
    <xf numFmtId="183" fontId="0" fillId="0" borderId="2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3" fontId="0" fillId="0" borderId="10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40" borderId="33" xfId="0" applyFont="1" applyFill="1" applyBorder="1" applyAlignment="1">
      <alignment/>
    </xf>
    <xf numFmtId="183" fontId="0" fillId="40" borderId="34" xfId="0" applyNumberFormat="1" applyFont="1" applyFill="1" applyBorder="1" applyAlignment="1">
      <alignment/>
    </xf>
    <xf numFmtId="0" fontId="0" fillId="40" borderId="0" xfId="0" applyFont="1" applyFill="1" applyAlignment="1">
      <alignment/>
    </xf>
    <xf numFmtId="0" fontId="0" fillId="39" borderId="19" xfId="0" applyFont="1" applyFill="1" applyBorder="1" applyAlignment="1">
      <alignment horizontal="left" wrapText="1"/>
    </xf>
    <xf numFmtId="195" fontId="0" fillId="39" borderId="15" xfId="0" applyNumberFormat="1" applyFont="1" applyFill="1" applyBorder="1" applyAlignment="1">
      <alignment horizontal="center" wrapText="1"/>
    </xf>
    <xf numFmtId="195" fontId="0" fillId="39" borderId="11" xfId="0" applyNumberFormat="1" applyFont="1" applyFill="1" applyBorder="1" applyAlignment="1">
      <alignment horizontal="center"/>
    </xf>
    <xf numFmtId="182" fontId="0" fillId="0" borderId="34" xfId="0" applyNumberFormat="1" applyFont="1" applyFill="1" applyBorder="1" applyAlignment="1">
      <alignment horizontal="center"/>
    </xf>
    <xf numFmtId="182" fontId="1" fillId="0" borderId="34" xfId="0" applyNumberFormat="1" applyFont="1" applyFill="1" applyBorder="1" applyAlignment="1">
      <alignment horizontal="center"/>
    </xf>
    <xf numFmtId="182" fontId="0" fillId="0" borderId="42" xfId="0" applyNumberFormat="1" applyFont="1" applyFill="1" applyBorder="1" applyAlignment="1">
      <alignment horizontal="center"/>
    </xf>
    <xf numFmtId="0" fontId="1" fillId="40" borderId="18" xfId="0" applyFont="1" applyFill="1" applyBorder="1" applyAlignment="1">
      <alignment horizontal="left" wrapText="1"/>
    </xf>
    <xf numFmtId="195" fontId="1" fillId="40" borderId="10" xfId="0" applyNumberFormat="1" applyFont="1" applyFill="1" applyBorder="1" applyAlignment="1">
      <alignment horizontal="center" wrapText="1"/>
    </xf>
    <xf numFmtId="195" fontId="1" fillId="40" borderId="10" xfId="0" applyNumberFormat="1" applyFont="1" applyFill="1" applyBorder="1" applyAlignment="1">
      <alignment horizontal="center"/>
    </xf>
    <xf numFmtId="195" fontId="1" fillId="40" borderId="11" xfId="0" applyNumberFormat="1" applyFont="1" applyFill="1" applyBorder="1" applyAlignment="1">
      <alignment horizontal="center"/>
    </xf>
    <xf numFmtId="183" fontId="0" fillId="0" borderId="10" xfId="0" applyNumberFormat="1" applyFont="1" applyFill="1" applyBorder="1" applyAlignment="1">
      <alignment horizontal="center"/>
    </xf>
    <xf numFmtId="196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45" xfId="0" applyFill="1" applyBorder="1" applyAlignment="1">
      <alignment wrapText="1"/>
    </xf>
    <xf numFmtId="183" fontId="0" fillId="0" borderId="12" xfId="0" applyNumberFormat="1" applyFont="1" applyFill="1" applyBorder="1" applyAlignment="1">
      <alignment horizontal="center"/>
    </xf>
    <xf numFmtId="182" fontId="0" fillId="0" borderId="0" xfId="0" applyNumberFormat="1" applyFill="1" applyAlignment="1">
      <alignment horizontal="center"/>
    </xf>
    <xf numFmtId="183" fontId="0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195" fontId="0" fillId="40" borderId="34" xfId="0" applyNumberFormat="1" applyFont="1" applyFill="1" applyBorder="1" applyAlignment="1">
      <alignment horizontal="center"/>
    </xf>
    <xf numFmtId="195" fontId="0" fillId="40" borderId="46" xfId="0" applyNumberFormat="1" applyFont="1" applyFill="1" applyBorder="1" applyAlignment="1">
      <alignment horizontal="center"/>
    </xf>
    <xf numFmtId="195" fontId="0" fillId="40" borderId="38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3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8" borderId="18" xfId="0" applyFont="1" applyFill="1" applyBorder="1" applyAlignment="1">
      <alignment horizontal="left" wrapText="1"/>
    </xf>
    <xf numFmtId="0" fontId="0" fillId="38" borderId="10" xfId="0" applyFont="1" applyFill="1" applyBorder="1" applyAlignment="1">
      <alignment horizontal="center"/>
    </xf>
    <xf numFmtId="182" fontId="0" fillId="38" borderId="11" xfId="0" applyNumberFormat="1" applyFont="1" applyFill="1" applyBorder="1" applyAlignment="1">
      <alignment horizontal="center"/>
    </xf>
    <xf numFmtId="0" fontId="0" fillId="38" borderId="0" xfId="0" applyFont="1" applyFill="1" applyAlignment="1">
      <alignment/>
    </xf>
    <xf numFmtId="0" fontId="0" fillId="39" borderId="10" xfId="0" applyFont="1" applyFill="1" applyBorder="1" applyAlignment="1">
      <alignment horizontal="center"/>
    </xf>
    <xf numFmtId="0" fontId="0" fillId="39" borderId="11" xfId="0" applyFont="1" applyFill="1" applyBorder="1" applyAlignment="1">
      <alignment horizontal="center"/>
    </xf>
    <xf numFmtId="182" fontId="0" fillId="35" borderId="0" xfId="0" applyNumberFormat="1" applyFont="1" applyFill="1" applyAlignment="1">
      <alignment/>
    </xf>
    <xf numFmtId="182" fontId="0" fillId="40" borderId="0" xfId="0" applyNumberFormat="1" applyFont="1" applyFill="1" applyAlignment="1">
      <alignment/>
    </xf>
    <xf numFmtId="195" fontId="0" fillId="39" borderId="10" xfId="0" applyNumberFormat="1" applyFont="1" applyFill="1" applyBorder="1" applyAlignment="1">
      <alignment horizontal="center" wrapText="1"/>
    </xf>
    <xf numFmtId="195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83" fontId="0" fillId="0" borderId="46" xfId="0" applyNumberFormat="1" applyFont="1" applyFill="1" applyBorder="1" applyAlignment="1">
      <alignment horizontal="center"/>
    </xf>
    <xf numFmtId="183" fontId="0" fillId="0" borderId="47" xfId="0" applyNumberFormat="1" applyFont="1" applyFill="1" applyBorder="1" applyAlignment="1">
      <alignment horizontal="center"/>
    </xf>
    <xf numFmtId="183" fontId="0" fillId="0" borderId="13" xfId="57" applyNumberFormat="1" applyFont="1" applyFill="1" applyBorder="1" applyAlignment="1">
      <alignment horizontal="center"/>
    </xf>
    <xf numFmtId="183" fontId="0" fillId="0" borderId="48" xfId="0" applyNumberFormat="1" applyFont="1" applyFill="1" applyBorder="1" applyAlignment="1">
      <alignment horizontal="center"/>
    </xf>
    <xf numFmtId="0" fontId="62" fillId="0" borderId="0" xfId="0" applyFont="1" applyFill="1" applyAlignment="1">
      <alignment/>
    </xf>
    <xf numFmtId="182" fontId="62" fillId="0" borderId="0" xfId="0" applyNumberFormat="1" applyFont="1" applyFill="1" applyAlignment="1">
      <alignment/>
    </xf>
    <xf numFmtId="49" fontId="5" fillId="0" borderId="27" xfId="0" applyNumberFormat="1" applyFont="1" applyFill="1" applyBorder="1" applyAlignment="1">
      <alignment horizontal="center" vertical="top" wrapText="1"/>
    </xf>
    <xf numFmtId="182" fontId="0" fillId="40" borderId="10" xfId="0" applyNumberFormat="1" applyFont="1" applyFill="1" applyBorder="1" applyAlignment="1">
      <alignment horizontal="center"/>
    </xf>
    <xf numFmtId="0" fontId="1" fillId="35" borderId="19" xfId="0" applyFont="1" applyFill="1" applyBorder="1" applyAlignment="1">
      <alignment horizontal="left"/>
    </xf>
    <xf numFmtId="195" fontId="1" fillId="35" borderId="15" xfId="0" applyNumberFormat="1" applyFont="1" applyFill="1" applyBorder="1" applyAlignment="1">
      <alignment horizontal="center"/>
    </xf>
    <xf numFmtId="195" fontId="1" fillId="35" borderId="29" xfId="0" applyNumberFormat="1" applyFont="1" applyFill="1" applyBorder="1" applyAlignment="1">
      <alignment horizontal="center"/>
    </xf>
    <xf numFmtId="195" fontId="1" fillId="0" borderId="10" xfId="0" applyNumberFormat="1" applyFont="1" applyFill="1" applyBorder="1" applyAlignment="1">
      <alignment horizontal="center"/>
    </xf>
    <xf numFmtId="195" fontId="1" fillId="0" borderId="11" xfId="0" applyNumberFormat="1" applyFont="1" applyFill="1" applyBorder="1" applyAlignment="1">
      <alignment horizontal="center"/>
    </xf>
    <xf numFmtId="195" fontId="1" fillId="40" borderId="30" xfId="0" applyNumberFormat="1" applyFont="1" applyFill="1" applyBorder="1" applyAlignment="1">
      <alignment horizontal="center"/>
    </xf>
    <xf numFmtId="195" fontId="1" fillId="40" borderId="4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195" fontId="1" fillId="40" borderId="49" xfId="0" applyNumberFormat="1" applyFont="1" applyFill="1" applyBorder="1" applyAlignment="1">
      <alignment horizontal="center"/>
    </xf>
    <xf numFmtId="195" fontId="1" fillId="40" borderId="50" xfId="0" applyNumberFormat="1" applyFont="1" applyFill="1" applyBorder="1" applyAlignment="1">
      <alignment horizontal="center"/>
    </xf>
    <xf numFmtId="0" fontId="1" fillId="40" borderId="43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wrapText="1"/>
    </xf>
    <xf numFmtId="0" fontId="0" fillId="39" borderId="22" xfId="0" applyFont="1" applyFill="1" applyBorder="1" applyAlignment="1">
      <alignment wrapText="1"/>
    </xf>
    <xf numFmtId="0" fontId="0" fillId="38" borderId="22" xfId="0" applyFont="1" applyFill="1" applyBorder="1" applyAlignment="1">
      <alignment wrapText="1"/>
    </xf>
    <xf numFmtId="0" fontId="0" fillId="34" borderId="22" xfId="0" applyFont="1" applyFill="1" applyBorder="1" applyAlignment="1">
      <alignment wrapText="1"/>
    </xf>
    <xf numFmtId="0" fontId="0" fillId="0" borderId="22" xfId="0" applyFont="1" applyFill="1" applyBorder="1" applyAlignment="1">
      <alignment horizontal="left" wrapText="1"/>
    </xf>
    <xf numFmtId="0" fontId="1" fillId="35" borderId="22" xfId="0" applyFont="1" applyFill="1" applyBorder="1" applyAlignment="1">
      <alignment horizontal="center" wrapText="1"/>
    </xf>
    <xf numFmtId="0" fontId="1" fillId="35" borderId="44" xfId="0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2" xfId="0" applyNumberFormat="1" applyFont="1" applyFill="1" applyBorder="1" applyAlignment="1">
      <alignment horizontal="left" vertical="top" wrapText="1"/>
    </xf>
    <xf numFmtId="49" fontId="0" fillId="0" borderId="22" xfId="0" applyNumberFormat="1" applyFont="1" applyFill="1" applyBorder="1" applyAlignment="1">
      <alignment wrapText="1"/>
    </xf>
    <xf numFmtId="49" fontId="0" fillId="0" borderId="23" xfId="0" applyNumberFormat="1" applyFont="1" applyFill="1" applyBorder="1" applyAlignment="1">
      <alignment wrapText="1"/>
    </xf>
    <xf numFmtId="0" fontId="1" fillId="36" borderId="44" xfId="0" applyFont="1" applyFill="1" applyBorder="1" applyAlignment="1">
      <alignment horizontal="center" vertical="top" wrapText="1"/>
    </xf>
    <xf numFmtId="0" fontId="1" fillId="35" borderId="44" xfId="0" applyFont="1" applyFill="1" applyBorder="1" applyAlignment="1">
      <alignment horizontal="center" vertical="center" wrapText="1"/>
    </xf>
    <xf numFmtId="182" fontId="0" fillId="0" borderId="18" xfId="0" applyNumberFormat="1" applyFont="1" applyFill="1" applyBorder="1" applyAlignment="1">
      <alignment/>
    </xf>
    <xf numFmtId="182" fontId="0" fillId="39" borderId="18" xfId="0" applyNumberFormat="1" applyFont="1" applyFill="1" applyBorder="1" applyAlignment="1">
      <alignment/>
    </xf>
    <xf numFmtId="182" fontId="0" fillId="38" borderId="18" xfId="0" applyNumberFormat="1" applyFont="1" applyFill="1" applyBorder="1" applyAlignment="1">
      <alignment/>
    </xf>
    <xf numFmtId="182" fontId="0" fillId="34" borderId="18" xfId="0" applyNumberFormat="1" applyFont="1" applyFill="1" applyBorder="1" applyAlignment="1">
      <alignment/>
    </xf>
    <xf numFmtId="182" fontId="1" fillId="35" borderId="18" xfId="0" applyNumberFormat="1" applyFont="1" applyFill="1" applyBorder="1" applyAlignment="1">
      <alignment/>
    </xf>
    <xf numFmtId="182" fontId="1" fillId="35" borderId="43" xfId="0" applyNumberFormat="1" applyFont="1" applyFill="1" applyBorder="1" applyAlignment="1">
      <alignment/>
    </xf>
    <xf numFmtId="182" fontId="0" fillId="0" borderId="33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5" borderId="43" xfId="0" applyFont="1" applyFill="1" applyBorder="1" applyAlignment="1">
      <alignment/>
    </xf>
    <xf numFmtId="0" fontId="1" fillId="40" borderId="51" xfId="0" applyFont="1" applyFill="1" applyBorder="1" applyAlignment="1">
      <alignment horizontal="left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49" fontId="18" fillId="0" borderId="52" xfId="0" applyNumberFormat="1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5" borderId="51" xfId="0" applyFont="1" applyFill="1" applyBorder="1" applyAlignment="1">
      <alignment horizontal="left"/>
    </xf>
    <xf numFmtId="183" fontId="0" fillId="0" borderId="15" xfId="0" applyNumberFormat="1" applyFont="1" applyFill="1" applyBorder="1" applyAlignment="1">
      <alignment horizontal="center"/>
    </xf>
    <xf numFmtId="49" fontId="0" fillId="40" borderId="18" xfId="0" applyNumberFormat="1" applyFont="1" applyFill="1" applyBorder="1" applyAlignment="1">
      <alignment vertical="center" wrapText="1"/>
    </xf>
    <xf numFmtId="183" fontId="0" fillId="40" borderId="10" xfId="0" applyNumberFormat="1" applyFill="1" applyBorder="1" applyAlignment="1">
      <alignment/>
    </xf>
    <xf numFmtId="195" fontId="0" fillId="40" borderId="10" xfId="0" applyNumberFormat="1" applyFont="1" applyFill="1" applyBorder="1" applyAlignment="1">
      <alignment horizontal="center"/>
    </xf>
    <xf numFmtId="0" fontId="0" fillId="40" borderId="18" xfId="0" applyFont="1" applyFill="1" applyBorder="1" applyAlignment="1">
      <alignment wrapText="1"/>
    </xf>
    <xf numFmtId="182" fontId="0" fillId="40" borderId="1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wrapText="1"/>
    </xf>
    <xf numFmtId="182" fontId="0" fillId="0" borderId="19" xfId="0" applyNumberFormat="1" applyFont="1" applyFill="1" applyBorder="1" applyAlignment="1">
      <alignment/>
    </xf>
    <xf numFmtId="182" fontId="0" fillId="0" borderId="1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83" fontId="0" fillId="0" borderId="24" xfId="0" applyNumberFormat="1" applyFill="1" applyBorder="1" applyAlignment="1">
      <alignment/>
    </xf>
    <xf numFmtId="183" fontId="0" fillId="0" borderId="26" xfId="0" applyNumberFormat="1" applyFill="1" applyBorder="1" applyAlignment="1">
      <alignment/>
    </xf>
    <xf numFmtId="183" fontId="1" fillId="0" borderId="24" xfId="57" applyNumberFormat="1" applyFont="1" applyFill="1" applyBorder="1" applyAlignment="1">
      <alignment/>
    </xf>
    <xf numFmtId="0" fontId="0" fillId="0" borderId="54" xfId="0" applyFill="1" applyBorder="1" applyAlignment="1">
      <alignment/>
    </xf>
    <xf numFmtId="183" fontId="0" fillId="0" borderId="17" xfId="0" applyNumberFormat="1" applyFill="1" applyBorder="1" applyAlignment="1">
      <alignment/>
    </xf>
    <xf numFmtId="0" fontId="11" fillId="0" borderId="32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horizontal="left" vertical="center" wrapText="1"/>
    </xf>
    <xf numFmtId="195" fontId="1" fillId="0" borderId="54" xfId="0" applyNumberFormat="1" applyFont="1" applyFill="1" applyBorder="1" applyAlignment="1">
      <alignment horizontal="center"/>
    </xf>
    <xf numFmtId="195" fontId="1" fillId="0" borderId="56" xfId="0" applyNumberFormat="1" applyFont="1" applyFill="1" applyBorder="1" applyAlignment="1">
      <alignment horizontal="center"/>
    </xf>
    <xf numFmtId="195" fontId="1" fillId="35" borderId="49" xfId="0" applyNumberFormat="1" applyFont="1" applyFill="1" applyBorder="1" applyAlignment="1">
      <alignment horizontal="center"/>
    </xf>
    <xf numFmtId="195" fontId="1" fillId="35" borderId="50" xfId="0" applyNumberFormat="1" applyFont="1" applyFill="1" applyBorder="1" applyAlignment="1">
      <alignment horizontal="center"/>
    </xf>
    <xf numFmtId="183" fontId="0" fillId="40" borderId="33" xfId="0" applyNumberFormat="1" applyFill="1" applyBorder="1" applyAlignment="1">
      <alignment horizontal="left"/>
    </xf>
    <xf numFmtId="183" fontId="0" fillId="40" borderId="33" xfId="0" applyNumberFormat="1" applyFill="1" applyBorder="1" applyAlignment="1">
      <alignment horizontal="left" wrapText="1"/>
    </xf>
    <xf numFmtId="183" fontId="0" fillId="40" borderId="15" xfId="0" applyNumberFormat="1" applyFill="1" applyBorder="1" applyAlignment="1">
      <alignment/>
    </xf>
    <xf numFmtId="49" fontId="0" fillId="40" borderId="18" xfId="0" applyNumberFormat="1" applyFont="1" applyFill="1" applyBorder="1" applyAlignment="1">
      <alignment vertical="center" wrapText="1"/>
    </xf>
    <xf numFmtId="183" fontId="0" fillId="40" borderId="10" xfId="0" applyNumberFormat="1" applyFont="1" applyFill="1" applyBorder="1" applyAlignment="1">
      <alignment/>
    </xf>
    <xf numFmtId="195" fontId="0" fillId="40" borderId="11" xfId="0" applyNumberFormat="1" applyFont="1" applyFill="1" applyBorder="1" applyAlignment="1">
      <alignment horizontal="center"/>
    </xf>
    <xf numFmtId="183" fontId="0" fillId="40" borderId="54" xfId="0" applyNumberFormat="1" applyFont="1" applyFill="1" applyBorder="1" applyAlignment="1">
      <alignment/>
    </xf>
    <xf numFmtId="183" fontId="0" fillId="40" borderId="54" xfId="0" applyNumberFormat="1" applyFill="1" applyBorder="1" applyAlignment="1">
      <alignment/>
    </xf>
    <xf numFmtId="49" fontId="0" fillId="40" borderId="19" xfId="0" applyNumberFormat="1" applyFont="1" applyFill="1" applyBorder="1" applyAlignment="1">
      <alignment vertical="center" wrapText="1"/>
    </xf>
    <xf numFmtId="183" fontId="1" fillId="40" borderId="0" xfId="0" applyNumberFormat="1" applyFont="1" applyFill="1" applyBorder="1" applyAlignment="1">
      <alignment/>
    </xf>
    <xf numFmtId="183" fontId="1" fillId="40" borderId="10" xfId="0" applyNumberFormat="1" applyFont="1" applyFill="1" applyBorder="1" applyAlignment="1">
      <alignment/>
    </xf>
    <xf numFmtId="49" fontId="0" fillId="40" borderId="19" xfId="0" applyNumberFormat="1" applyFont="1" applyFill="1" applyBorder="1" applyAlignment="1">
      <alignment wrapText="1"/>
    </xf>
    <xf numFmtId="183" fontId="1" fillId="40" borderId="15" xfId="0" applyNumberFormat="1" applyFont="1" applyFill="1" applyBorder="1" applyAlignment="1">
      <alignment/>
    </xf>
    <xf numFmtId="0" fontId="0" fillId="40" borderId="22" xfId="0" applyFont="1" applyFill="1" applyBorder="1" applyAlignment="1">
      <alignment wrapText="1"/>
    </xf>
    <xf numFmtId="0" fontId="0" fillId="40" borderId="0" xfId="0" applyFont="1" applyFill="1" applyAlignment="1">
      <alignment/>
    </xf>
    <xf numFmtId="182" fontId="0" fillId="40" borderId="18" xfId="0" applyNumberFormat="1" applyFont="1" applyFill="1" applyBorder="1" applyAlignment="1">
      <alignment/>
    </xf>
    <xf numFmtId="182" fontId="0" fillId="40" borderId="20" xfId="0" applyNumberFormat="1" applyFont="1" applyFill="1" applyBorder="1" applyAlignment="1">
      <alignment horizontal="center"/>
    </xf>
    <xf numFmtId="182" fontId="0" fillId="40" borderId="0" xfId="0" applyNumberFormat="1" applyFont="1" applyFill="1" applyAlignment="1">
      <alignment/>
    </xf>
    <xf numFmtId="2" fontId="0" fillId="40" borderId="10" xfId="0" applyNumberFormat="1" applyFont="1" applyFill="1" applyBorder="1" applyAlignment="1">
      <alignment horizontal="center"/>
    </xf>
    <xf numFmtId="182" fontId="0" fillId="40" borderId="21" xfId="0" applyNumberFormat="1" applyFont="1" applyFill="1" applyBorder="1" applyAlignment="1">
      <alignment horizontal="center"/>
    </xf>
    <xf numFmtId="183" fontId="0" fillId="40" borderId="10" xfId="0" applyNumberFormat="1" applyFont="1" applyFill="1" applyBorder="1" applyAlignment="1">
      <alignment horizontal="center"/>
    </xf>
    <xf numFmtId="182" fontId="0" fillId="40" borderId="11" xfId="0" applyNumberFormat="1" applyFont="1" applyFill="1" applyBorder="1" applyAlignment="1">
      <alignment horizontal="center"/>
    </xf>
    <xf numFmtId="0" fontId="0" fillId="40" borderId="18" xfId="0" applyFont="1" applyFill="1" applyBorder="1" applyAlignment="1">
      <alignment horizontal="left" wrapText="1"/>
    </xf>
    <xf numFmtId="0" fontId="0" fillId="40" borderId="18" xfId="0" applyNumberFormat="1" applyFont="1" applyFill="1" applyBorder="1" applyAlignment="1">
      <alignment wrapText="1"/>
    </xf>
    <xf numFmtId="49" fontId="0" fillId="40" borderId="18" xfId="0" applyNumberFormat="1" applyFont="1" applyFill="1" applyBorder="1" applyAlignment="1">
      <alignment wrapText="1"/>
    </xf>
    <xf numFmtId="0" fontId="0" fillId="40" borderId="18" xfId="0" applyFont="1" applyFill="1" applyBorder="1" applyAlignment="1">
      <alignment horizontal="left" vertical="center" wrapText="1"/>
    </xf>
    <xf numFmtId="0" fontId="0" fillId="40" borderId="18" xfId="0" applyNumberFormat="1" applyFont="1" applyFill="1" applyBorder="1" applyAlignment="1">
      <alignment horizontal="left" wrapText="1"/>
    </xf>
    <xf numFmtId="195" fontId="0" fillId="40" borderId="10" xfId="0" applyNumberFormat="1" applyFont="1" applyFill="1" applyBorder="1" applyAlignment="1">
      <alignment horizontal="center"/>
    </xf>
    <xf numFmtId="2" fontId="12" fillId="40" borderId="18" xfId="0" applyNumberFormat="1" applyFont="1" applyFill="1" applyBorder="1" applyAlignment="1">
      <alignment horizontal="left" wrapText="1"/>
    </xf>
    <xf numFmtId="195" fontId="12" fillId="40" borderId="10" xfId="0" applyNumberFormat="1" applyFont="1" applyFill="1" applyBorder="1" applyAlignment="1">
      <alignment horizontal="center" wrapText="1"/>
    </xf>
    <xf numFmtId="49" fontId="0" fillId="40" borderId="18" xfId="0" applyNumberFormat="1" applyFont="1" applyFill="1" applyBorder="1" applyAlignment="1">
      <alignment horizontal="left" wrapText="1"/>
    </xf>
    <xf numFmtId="2" fontId="12" fillId="40" borderId="18" xfId="0" applyNumberFormat="1" applyFont="1" applyFill="1" applyBorder="1" applyAlignment="1">
      <alignment horizontal="left" vertical="center" wrapText="1"/>
    </xf>
    <xf numFmtId="195" fontId="12" fillId="40" borderId="10" xfId="0" applyNumberFormat="1" applyFont="1" applyFill="1" applyBorder="1" applyAlignment="1">
      <alignment horizontal="center" vertical="center" wrapText="1"/>
    </xf>
    <xf numFmtId="183" fontId="0" fillId="40" borderId="10" xfId="0" applyNumberFormat="1" applyFont="1" applyFill="1" applyBorder="1" applyAlignment="1">
      <alignment horizontal="center"/>
    </xf>
    <xf numFmtId="0" fontId="0" fillId="40" borderId="18" xfId="0" applyFont="1" applyFill="1" applyBorder="1" applyAlignment="1">
      <alignment horizontal="left" vertical="top" wrapText="1"/>
    </xf>
    <xf numFmtId="49" fontId="0" fillId="40" borderId="18" xfId="0" applyNumberFormat="1" applyFont="1" applyFill="1" applyBorder="1" applyAlignment="1">
      <alignment horizontal="left" vertical="center" wrapText="1"/>
    </xf>
    <xf numFmtId="49" fontId="0" fillId="40" borderId="19" xfId="0" applyNumberFormat="1" applyFont="1" applyFill="1" applyBorder="1" applyAlignment="1">
      <alignment wrapText="1"/>
    </xf>
    <xf numFmtId="49" fontId="0" fillId="40" borderId="0" xfId="0" applyNumberFormat="1" applyFont="1" applyFill="1" applyBorder="1" applyAlignment="1">
      <alignment wrapText="1"/>
    </xf>
    <xf numFmtId="0" fontId="0" fillId="40" borderId="0" xfId="0" applyFont="1" applyFill="1" applyBorder="1" applyAlignment="1">
      <alignment/>
    </xf>
    <xf numFmtId="183" fontId="0" fillId="40" borderId="34" xfId="0" applyNumberFormat="1" applyFont="1" applyFill="1" applyBorder="1" applyAlignment="1">
      <alignment horizontal="center"/>
    </xf>
    <xf numFmtId="183" fontId="0" fillId="40" borderId="35" xfId="0" applyNumberFormat="1" applyFont="1" applyFill="1" applyBorder="1" applyAlignment="1">
      <alignment horizontal="center"/>
    </xf>
    <xf numFmtId="183" fontId="0" fillId="40" borderId="12" xfId="0" applyNumberFormat="1" applyFont="1" applyFill="1" applyBorder="1" applyAlignment="1">
      <alignment horizontal="center"/>
    </xf>
    <xf numFmtId="183" fontId="0" fillId="40" borderId="11" xfId="0" applyNumberFormat="1" applyFont="1" applyFill="1" applyBorder="1" applyAlignment="1">
      <alignment horizontal="center"/>
    </xf>
    <xf numFmtId="183" fontId="0" fillId="40" borderId="20" xfId="0" applyNumberFormat="1" applyFill="1" applyBorder="1" applyAlignment="1">
      <alignment horizontal="center"/>
    </xf>
    <xf numFmtId="0" fontId="0" fillId="40" borderId="24" xfId="0" applyFill="1" applyBorder="1" applyAlignment="1">
      <alignment/>
    </xf>
    <xf numFmtId="183" fontId="0" fillId="40" borderId="12" xfId="57" applyNumberFormat="1" applyFont="1" applyFill="1" applyBorder="1" applyAlignment="1">
      <alignment horizontal="center"/>
    </xf>
    <xf numFmtId="182" fontId="0" fillId="40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182" fontId="22" fillId="40" borderId="35" xfId="0" applyNumberFormat="1" applyFont="1" applyFill="1" applyBorder="1" applyAlignment="1">
      <alignment horizontal="center"/>
    </xf>
    <xf numFmtId="182" fontId="22" fillId="40" borderId="10" xfId="0" applyNumberFormat="1" applyFont="1" applyFill="1" applyBorder="1" applyAlignment="1">
      <alignment horizontal="center"/>
    </xf>
    <xf numFmtId="182" fontId="22" fillId="40" borderId="11" xfId="0" applyNumberFormat="1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22" fillId="40" borderId="22" xfId="0" applyFont="1" applyFill="1" applyBorder="1" applyAlignment="1">
      <alignment horizontal="left" vertical="center" wrapText="1"/>
    </xf>
    <xf numFmtId="182" fontId="22" fillId="40" borderId="18" xfId="0" applyNumberFormat="1" applyFont="1" applyFill="1" applyBorder="1" applyAlignment="1">
      <alignment horizontal="center"/>
    </xf>
    <xf numFmtId="0" fontId="22" fillId="40" borderId="22" xfId="0" applyFont="1" applyFill="1" applyBorder="1" applyAlignment="1">
      <alignment/>
    </xf>
    <xf numFmtId="182" fontId="22" fillId="40" borderId="37" xfId="0" applyNumberFormat="1" applyFont="1" applyFill="1" applyBorder="1" applyAlignment="1">
      <alignment horizontal="center"/>
    </xf>
    <xf numFmtId="0" fontId="22" fillId="40" borderId="0" xfId="0" applyFont="1" applyFill="1" applyBorder="1" applyAlignment="1">
      <alignment/>
    </xf>
    <xf numFmtId="0" fontId="22" fillId="40" borderId="0" xfId="0" applyFont="1" applyFill="1" applyAlignment="1">
      <alignment/>
    </xf>
    <xf numFmtId="0" fontId="22" fillId="40" borderId="22" xfId="0" applyFont="1" applyFill="1" applyBorder="1" applyAlignment="1">
      <alignment wrapText="1"/>
    </xf>
    <xf numFmtId="0" fontId="22" fillId="40" borderId="22" xfId="0" applyFont="1" applyFill="1" applyBorder="1" applyAlignment="1">
      <alignment horizontal="left"/>
    </xf>
    <xf numFmtId="195" fontId="22" fillId="40" borderId="10" xfId="0" applyNumberFormat="1" applyFont="1" applyFill="1" applyBorder="1" applyAlignment="1">
      <alignment horizontal="center"/>
    </xf>
    <xf numFmtId="0" fontId="22" fillId="40" borderId="22" xfId="0" applyFont="1" applyFill="1" applyBorder="1" applyAlignment="1">
      <alignment horizontal="left" wrapText="1"/>
    </xf>
    <xf numFmtId="0" fontId="24" fillId="40" borderId="0" xfId="0" applyFont="1" applyFill="1" applyBorder="1" applyAlignment="1">
      <alignment/>
    </xf>
    <xf numFmtId="0" fontId="24" fillId="40" borderId="0" xfId="0" applyFont="1" applyFill="1" applyAlignment="1">
      <alignment/>
    </xf>
    <xf numFmtId="49" fontId="24" fillId="40" borderId="23" xfId="0" applyNumberFormat="1" applyFont="1" applyFill="1" applyBorder="1" applyAlignment="1">
      <alignment horizontal="left" wrapText="1"/>
    </xf>
    <xf numFmtId="182" fontId="24" fillId="40" borderId="19" xfId="0" applyNumberFormat="1" applyFont="1" applyFill="1" applyBorder="1" applyAlignment="1">
      <alignment horizontal="center"/>
    </xf>
    <xf numFmtId="182" fontId="24" fillId="40" borderId="15" xfId="0" applyNumberFormat="1" applyFont="1" applyFill="1" applyBorder="1" applyAlignment="1">
      <alignment horizontal="center"/>
    </xf>
    <xf numFmtId="182" fontId="22" fillId="40" borderId="36" xfId="0" applyNumberFormat="1" applyFont="1" applyFill="1" applyBorder="1" applyAlignment="1">
      <alignment horizontal="center"/>
    </xf>
    <xf numFmtId="182" fontId="22" fillId="40" borderId="15" xfId="0" applyNumberFormat="1" applyFont="1" applyFill="1" applyBorder="1" applyAlignment="1">
      <alignment horizontal="center"/>
    </xf>
    <xf numFmtId="182" fontId="22" fillId="40" borderId="29" xfId="0" applyNumberFormat="1" applyFont="1" applyFill="1" applyBorder="1" applyAlignment="1">
      <alignment horizontal="center"/>
    </xf>
    <xf numFmtId="182" fontId="0" fillId="40" borderId="10" xfId="0" applyNumberFormat="1" applyFont="1" applyFill="1" applyBorder="1" applyAlignment="1">
      <alignment horizontal="center"/>
    </xf>
    <xf numFmtId="183" fontId="0" fillId="40" borderId="10" xfId="0" applyNumberFormat="1" applyFont="1" applyFill="1" applyBorder="1" applyAlignment="1">
      <alignment horizontal="center"/>
    </xf>
    <xf numFmtId="196" fontId="0" fillId="40" borderId="11" xfId="0" applyNumberFormat="1" applyFont="1" applyFill="1" applyBorder="1" applyAlignment="1">
      <alignment horizontal="center"/>
    </xf>
    <xf numFmtId="2" fontId="15" fillId="0" borderId="15" xfId="0" applyNumberFormat="1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left" vertical="top" wrapText="1"/>
    </xf>
    <xf numFmtId="0" fontId="15" fillId="0" borderId="55" xfId="0" applyFont="1" applyFill="1" applyBorder="1" applyAlignment="1">
      <alignment horizontal="left" vertical="top" wrapText="1"/>
    </xf>
    <xf numFmtId="182" fontId="15" fillId="0" borderId="10" xfId="0" applyNumberFormat="1" applyFont="1" applyFill="1" applyBorder="1" applyAlignment="1">
      <alignment horizontal="center"/>
    </xf>
    <xf numFmtId="182" fontId="15" fillId="0" borderId="11" xfId="0" applyNumberFormat="1" applyFont="1" applyFill="1" applyBorder="1" applyAlignment="1">
      <alignment horizontal="center"/>
    </xf>
    <xf numFmtId="182" fontId="15" fillId="0" borderId="15" xfId="0" applyNumberFormat="1" applyFont="1" applyFill="1" applyBorder="1" applyAlignment="1">
      <alignment horizontal="center"/>
    </xf>
    <xf numFmtId="182" fontId="15" fillId="0" borderId="29" xfId="0" applyNumberFormat="1" applyFont="1" applyFill="1" applyBorder="1" applyAlignment="1">
      <alignment horizontal="center"/>
    </xf>
    <xf numFmtId="0" fontId="5" fillId="0" borderId="43" xfId="0" applyFont="1" applyFill="1" applyBorder="1" applyAlignment="1">
      <alignment horizontal="left" vertical="center" wrapText="1"/>
    </xf>
    <xf numFmtId="182" fontId="5" fillId="0" borderId="30" xfId="0" applyNumberFormat="1" applyFont="1" applyFill="1" applyBorder="1" applyAlignment="1">
      <alignment horizontal="center"/>
    </xf>
    <xf numFmtId="182" fontId="5" fillId="0" borderId="39" xfId="0" applyNumberFormat="1" applyFont="1" applyFill="1" applyBorder="1" applyAlignment="1">
      <alignment horizontal="center"/>
    </xf>
    <xf numFmtId="182" fontId="5" fillId="0" borderId="4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82" fontId="15" fillId="0" borderId="34" xfId="0" applyNumberFormat="1" applyFont="1" applyFill="1" applyBorder="1" applyAlignment="1">
      <alignment horizontal="center"/>
    </xf>
    <xf numFmtId="182" fontId="15" fillId="0" borderId="38" xfId="0" applyNumberFormat="1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2" fontId="15" fillId="0" borderId="4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top" wrapText="1"/>
    </xf>
    <xf numFmtId="0" fontId="22" fillId="0" borderId="37" xfId="0" applyFont="1" applyFill="1" applyBorder="1" applyAlignment="1">
      <alignment horizontal="left" vertical="center" wrapText="1"/>
    </xf>
    <xf numFmtId="182" fontId="22" fillId="0" borderId="33" xfId="0" applyNumberFormat="1" applyFont="1" applyFill="1" applyBorder="1" applyAlignment="1">
      <alignment horizontal="center"/>
    </xf>
    <xf numFmtId="182" fontId="22" fillId="0" borderId="34" xfId="0" applyNumberFormat="1" applyFont="1" applyFill="1" applyBorder="1" applyAlignment="1">
      <alignment horizontal="center"/>
    </xf>
    <xf numFmtId="182" fontId="22" fillId="0" borderId="35" xfId="0" applyNumberFormat="1" applyFont="1" applyFill="1" applyBorder="1" applyAlignment="1">
      <alignment horizontal="center"/>
    </xf>
    <xf numFmtId="182" fontId="22" fillId="0" borderId="10" xfId="0" applyNumberFormat="1" applyFont="1" applyFill="1" applyBorder="1" applyAlignment="1">
      <alignment horizontal="center"/>
    </xf>
    <xf numFmtId="182" fontId="22" fillId="0" borderId="11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left" vertical="center" wrapText="1"/>
    </xf>
    <xf numFmtId="182" fontId="22" fillId="0" borderId="18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left" wrapText="1"/>
    </xf>
    <xf numFmtId="195" fontId="22" fillId="0" borderId="1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22" xfId="0" applyFont="1" applyFill="1" applyBorder="1" applyAlignment="1">
      <alignment wrapText="1"/>
    </xf>
    <xf numFmtId="49" fontId="24" fillId="0" borderId="22" xfId="0" applyNumberFormat="1" applyFont="1" applyFill="1" applyBorder="1" applyAlignment="1">
      <alignment horizontal="left" vertical="top" wrapText="1"/>
    </xf>
    <xf numFmtId="182" fontId="24" fillId="0" borderId="18" xfId="0" applyNumberFormat="1" applyFont="1" applyFill="1" applyBorder="1" applyAlignment="1">
      <alignment horizontal="center"/>
    </xf>
    <xf numFmtId="182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22" xfId="0" applyFont="1" applyFill="1" applyBorder="1" applyAlignment="1">
      <alignment horizontal="left" vertical="top" wrapText="1"/>
    </xf>
    <xf numFmtId="49" fontId="24" fillId="0" borderId="22" xfId="0" applyNumberFormat="1" applyFont="1" applyFill="1" applyBorder="1" applyAlignment="1">
      <alignment horizontal="left" wrapText="1"/>
    </xf>
    <xf numFmtId="0" fontId="24" fillId="0" borderId="22" xfId="0" applyNumberFormat="1" applyFont="1" applyFill="1" applyBorder="1" applyAlignment="1">
      <alignment horizontal="left" vertical="top" wrapText="1"/>
    </xf>
    <xf numFmtId="183" fontId="0" fillId="0" borderId="11" xfId="0" applyNumberFormat="1" applyFont="1" applyFill="1" applyBorder="1" applyAlignment="1">
      <alignment horizontal="center"/>
    </xf>
    <xf numFmtId="182" fontId="0" fillId="0" borderId="12" xfId="0" applyNumberFormat="1" applyFont="1" applyFill="1" applyBorder="1" applyAlignment="1">
      <alignment horizontal="center"/>
    </xf>
    <xf numFmtId="196" fontId="0" fillId="0" borderId="11" xfId="0" applyNumberFormat="1" applyFont="1" applyFill="1" applyBorder="1" applyAlignment="1">
      <alignment horizontal="center"/>
    </xf>
    <xf numFmtId="183" fontId="1" fillId="0" borderId="30" xfId="0" applyNumberFormat="1" applyFont="1" applyFill="1" applyBorder="1" applyAlignment="1">
      <alignment horizontal="center"/>
    </xf>
    <xf numFmtId="183" fontId="1" fillId="0" borderId="39" xfId="57" applyNumberFormat="1" applyFont="1" applyFill="1" applyBorder="1" applyAlignment="1">
      <alignment horizontal="center"/>
    </xf>
    <xf numFmtId="196" fontId="1" fillId="0" borderId="40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 wrapText="1"/>
    </xf>
    <xf numFmtId="182" fontId="0" fillId="0" borderId="10" xfId="0" applyNumberFormat="1" applyFont="1" applyFill="1" applyBorder="1" applyAlignment="1">
      <alignment horizontal="center"/>
    </xf>
    <xf numFmtId="183" fontId="0" fillId="0" borderId="10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wrapText="1"/>
    </xf>
    <xf numFmtId="49" fontId="0" fillId="0" borderId="18" xfId="0" applyNumberFormat="1" applyFont="1" applyFill="1" applyBorder="1" applyAlignment="1">
      <alignment wrapText="1"/>
    </xf>
    <xf numFmtId="183" fontId="0" fillId="0" borderId="15" xfId="0" applyNumberFormat="1" applyFont="1" applyFill="1" applyBorder="1" applyAlignment="1">
      <alignment horizontal="center"/>
    </xf>
    <xf numFmtId="183" fontId="0" fillId="0" borderId="1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vertical="top" wrapText="1"/>
    </xf>
    <xf numFmtId="183" fontId="0" fillId="0" borderId="16" xfId="0" applyNumberFormat="1" applyFont="1" applyFill="1" applyBorder="1" applyAlignment="1">
      <alignment horizontal="center"/>
    </xf>
    <xf numFmtId="183" fontId="0" fillId="0" borderId="57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wrapText="1"/>
    </xf>
    <xf numFmtId="196" fontId="0" fillId="0" borderId="29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/>
    </xf>
    <xf numFmtId="183" fontId="0" fillId="0" borderId="21" xfId="0" applyNumberFormat="1" applyFill="1" applyBorder="1" applyAlignment="1">
      <alignment horizontal="center"/>
    </xf>
    <xf numFmtId="183" fontId="1" fillId="0" borderId="4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0" fillId="0" borderId="55" xfId="0" applyFont="1" applyFill="1" applyBorder="1" applyAlignment="1">
      <alignment wrapText="1"/>
    </xf>
    <xf numFmtId="182" fontId="0" fillId="0" borderId="30" xfId="0" applyNumberFormat="1" applyFont="1" applyFill="1" applyBorder="1" applyAlignment="1">
      <alignment horizontal="center"/>
    </xf>
    <xf numFmtId="182" fontId="0" fillId="0" borderId="36" xfId="0" applyNumberFormat="1" applyFont="1" applyFill="1" applyBorder="1" applyAlignment="1">
      <alignment horizontal="center"/>
    </xf>
    <xf numFmtId="183" fontId="0" fillId="0" borderId="36" xfId="0" applyNumberFormat="1" applyFont="1" applyFill="1" applyBorder="1" applyAlignment="1">
      <alignment horizontal="center"/>
    </xf>
    <xf numFmtId="183" fontId="0" fillId="0" borderId="30" xfId="0" applyNumberFormat="1" applyFont="1" applyFill="1" applyBorder="1" applyAlignment="1">
      <alignment horizontal="center"/>
    </xf>
    <xf numFmtId="196" fontId="0" fillId="0" borderId="40" xfId="0" applyNumberFormat="1" applyFont="1" applyFill="1" applyBorder="1" applyAlignment="1">
      <alignment horizontal="center"/>
    </xf>
    <xf numFmtId="183" fontId="0" fillId="0" borderId="17" xfId="0" applyNumberForma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83" fontId="1" fillId="0" borderId="39" xfId="0" applyNumberFormat="1" applyFont="1" applyFill="1" applyBorder="1" applyAlignment="1">
      <alignment horizontal="center"/>
    </xf>
    <xf numFmtId="183" fontId="1" fillId="0" borderId="44" xfId="57" applyNumberFormat="1" applyFont="1" applyFill="1" applyBorder="1" applyAlignment="1">
      <alignment horizontal="center"/>
    </xf>
    <xf numFmtId="49" fontId="0" fillId="0" borderId="55" xfId="0" applyNumberFormat="1" applyFont="1" applyFill="1" applyBorder="1" applyAlignment="1">
      <alignment wrapText="1"/>
    </xf>
    <xf numFmtId="183" fontId="0" fillId="0" borderId="54" xfId="0" applyNumberFormat="1" applyFont="1" applyFill="1" applyBorder="1" applyAlignment="1">
      <alignment horizontal="center"/>
    </xf>
    <xf numFmtId="183" fontId="0" fillId="0" borderId="34" xfId="0" applyNumberFormat="1" applyFont="1" applyFill="1" applyBorder="1" applyAlignment="1">
      <alignment horizontal="center"/>
    </xf>
    <xf numFmtId="196" fontId="0" fillId="0" borderId="38" xfId="0" applyNumberFormat="1" applyFont="1" applyFill="1" applyBorder="1" applyAlignment="1">
      <alignment horizontal="center"/>
    </xf>
    <xf numFmtId="183" fontId="0" fillId="0" borderId="42" xfId="0" applyNumberFormat="1" applyFill="1" applyBorder="1" applyAlignment="1">
      <alignment horizontal="center"/>
    </xf>
    <xf numFmtId="2" fontId="0" fillId="0" borderId="0" xfId="0" applyNumberFormat="1" applyFill="1" applyAlignment="1">
      <alignment/>
    </xf>
    <xf numFmtId="49" fontId="0" fillId="0" borderId="18" xfId="0" applyNumberFormat="1" applyFont="1" applyFill="1" applyBorder="1" applyAlignment="1">
      <alignment wrapText="1"/>
    </xf>
    <xf numFmtId="183" fontId="0" fillId="0" borderId="42" xfId="0" applyNumberFormat="1" applyFont="1" applyFill="1" applyBorder="1" applyAlignment="1">
      <alignment horizontal="center"/>
    </xf>
    <xf numFmtId="183" fontId="1" fillId="0" borderId="42" xfId="0" applyNumberFormat="1" applyFont="1" applyFill="1" applyBorder="1" applyAlignment="1">
      <alignment horizontal="center"/>
    </xf>
    <xf numFmtId="49" fontId="20" fillId="0" borderId="52" xfId="0" applyNumberFormat="1" applyFont="1" applyFill="1" applyBorder="1" applyAlignment="1">
      <alignment/>
    </xf>
    <xf numFmtId="182" fontId="20" fillId="0" borderId="58" xfId="0" applyNumberFormat="1" applyFont="1" applyFill="1" applyBorder="1" applyAlignment="1">
      <alignment horizontal="center"/>
    </xf>
    <xf numFmtId="182" fontId="20" fillId="0" borderId="39" xfId="0" applyNumberFormat="1" applyFont="1" applyFill="1" applyBorder="1" applyAlignment="1">
      <alignment horizontal="center"/>
    </xf>
    <xf numFmtId="182" fontId="20" fillId="0" borderId="30" xfId="0" applyNumberFormat="1" applyFont="1" applyFill="1" applyBorder="1" applyAlignment="1">
      <alignment horizontal="center"/>
    </xf>
    <xf numFmtId="182" fontId="22" fillId="0" borderId="4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2" fillId="0" borderId="24" xfId="0" applyFont="1" applyFill="1" applyBorder="1" applyAlignment="1">
      <alignment horizontal="left" wrapText="1"/>
    </xf>
    <xf numFmtId="182" fontId="22" fillId="0" borderId="55" xfId="0" applyNumberFormat="1" applyFont="1" applyFill="1" applyBorder="1" applyAlignment="1">
      <alignment horizontal="center"/>
    </xf>
    <xf numFmtId="182" fontId="22" fillId="0" borderId="54" xfId="0" applyNumberFormat="1" applyFont="1" applyFill="1" applyBorder="1" applyAlignment="1">
      <alignment horizontal="center"/>
    </xf>
    <xf numFmtId="182" fontId="22" fillId="0" borderId="36" xfId="0" applyNumberFormat="1" applyFont="1" applyFill="1" applyBorder="1" applyAlignment="1">
      <alignment horizontal="center"/>
    </xf>
    <xf numFmtId="182" fontId="22" fillId="0" borderId="56" xfId="0" applyNumberFormat="1" applyFont="1" applyFill="1" applyBorder="1" applyAlignment="1">
      <alignment horizontal="center"/>
    </xf>
    <xf numFmtId="0" fontId="20" fillId="0" borderId="44" xfId="0" applyFont="1" applyFill="1" applyBorder="1" applyAlignment="1">
      <alignment horizontal="left" wrapText="1"/>
    </xf>
    <xf numFmtId="182" fontId="20" fillId="0" borderId="43" xfId="0" applyNumberFormat="1" applyFont="1" applyFill="1" applyBorder="1" applyAlignment="1">
      <alignment horizontal="center"/>
    </xf>
    <xf numFmtId="182" fontId="20" fillId="0" borderId="40" xfId="0" applyNumberFormat="1" applyFont="1" applyFill="1" applyBorder="1" applyAlignment="1">
      <alignment horizontal="center"/>
    </xf>
    <xf numFmtId="183" fontId="19" fillId="0" borderId="0" xfId="0" applyNumberFormat="1" applyFont="1" applyFill="1" applyBorder="1" applyAlignment="1">
      <alignment horizontal="center"/>
    </xf>
    <xf numFmtId="182" fontId="1" fillId="0" borderId="0" xfId="0" applyNumberFormat="1" applyFont="1" applyFill="1" applyAlignment="1">
      <alignment/>
    </xf>
    <xf numFmtId="182" fontId="1" fillId="0" borderId="10" xfId="0" applyNumberFormat="1" applyFont="1" applyFill="1" applyBorder="1" applyAlignment="1">
      <alignment horizontal="center"/>
    </xf>
    <xf numFmtId="196" fontId="1" fillId="0" borderId="11" xfId="0" applyNumberFormat="1" applyFont="1" applyFill="1" applyBorder="1" applyAlignment="1">
      <alignment horizontal="center"/>
    </xf>
    <xf numFmtId="182" fontId="0" fillId="0" borderId="3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82" fontId="1" fillId="0" borderId="15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43" xfId="0" applyFont="1" applyFill="1" applyBorder="1" applyAlignment="1">
      <alignment wrapText="1"/>
    </xf>
    <xf numFmtId="182" fontId="2" fillId="0" borderId="10" xfId="0" applyNumberFormat="1" applyFont="1" applyFill="1" applyBorder="1" applyAlignment="1">
      <alignment horizontal="center"/>
    </xf>
    <xf numFmtId="196" fontId="2" fillId="0" borderId="11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wrapText="1"/>
    </xf>
    <xf numFmtId="182" fontId="0" fillId="0" borderId="45" xfId="0" applyNumberFormat="1" applyFont="1" applyFill="1" applyBorder="1" applyAlignment="1">
      <alignment/>
    </xf>
    <xf numFmtId="182" fontId="0" fillId="0" borderId="11" xfId="0" applyNumberFormat="1" applyFont="1" applyFill="1" applyBorder="1" applyAlignment="1">
      <alignment horizontal="center"/>
    </xf>
    <xf numFmtId="182" fontId="0" fillId="0" borderId="0" xfId="0" applyNumberFormat="1" applyFont="1" applyFill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182" fontId="1" fillId="0" borderId="18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182" fontId="0" fillId="0" borderId="18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 wrapText="1"/>
    </xf>
    <xf numFmtId="183" fontId="0" fillId="0" borderId="33" xfId="0" applyNumberFormat="1" applyFill="1" applyBorder="1" applyAlignment="1">
      <alignment horizontal="left"/>
    </xf>
    <xf numFmtId="183" fontId="0" fillId="0" borderId="34" xfId="0" applyNumberFormat="1" applyFill="1" applyBorder="1" applyAlignment="1">
      <alignment/>
    </xf>
    <xf numFmtId="195" fontId="0" fillId="0" borderId="34" xfId="0" applyNumberFormat="1" applyFont="1" applyFill="1" applyBorder="1" applyAlignment="1">
      <alignment horizontal="center"/>
    </xf>
    <xf numFmtId="183" fontId="0" fillId="0" borderId="10" xfId="0" applyNumberFormat="1" applyFill="1" applyBorder="1" applyAlignment="1">
      <alignment/>
    </xf>
    <xf numFmtId="183" fontId="0" fillId="0" borderId="33" xfId="0" applyNumberFormat="1" applyFill="1" applyBorder="1" applyAlignment="1">
      <alignment horizontal="left" wrapText="1"/>
    </xf>
    <xf numFmtId="196" fontId="0" fillId="0" borderId="0" xfId="0" applyNumberFormat="1" applyFill="1" applyAlignment="1">
      <alignment/>
    </xf>
    <xf numFmtId="183" fontId="0" fillId="0" borderId="15" xfId="0" applyNumberFormat="1" applyFill="1" applyBorder="1" applyAlignment="1">
      <alignment/>
    </xf>
    <xf numFmtId="0" fontId="1" fillId="0" borderId="43" xfId="0" applyFont="1" applyFill="1" applyBorder="1" applyAlignment="1">
      <alignment/>
    </xf>
    <xf numFmtId="183" fontId="1" fillId="0" borderId="30" xfId="0" applyNumberFormat="1" applyFont="1" applyFill="1" applyBorder="1" applyAlignment="1">
      <alignment/>
    </xf>
    <xf numFmtId="195" fontId="1" fillId="0" borderId="40" xfId="0" applyNumberFormat="1" applyFont="1" applyFill="1" applyBorder="1" applyAlignment="1">
      <alignment horizontal="center"/>
    </xf>
    <xf numFmtId="195" fontId="1" fillId="0" borderId="58" xfId="0" applyNumberFormat="1" applyFont="1" applyFill="1" applyBorder="1" applyAlignment="1">
      <alignment horizontal="center"/>
    </xf>
    <xf numFmtId="49" fontId="0" fillId="0" borderId="33" xfId="0" applyNumberForma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vertical="center" wrapText="1"/>
    </xf>
    <xf numFmtId="49" fontId="0" fillId="0" borderId="19" xfId="0" applyNumberFormat="1" applyFont="1" applyFill="1" applyBorder="1" applyAlignment="1">
      <alignment vertical="center" wrapText="1"/>
    </xf>
    <xf numFmtId="183" fontId="1" fillId="0" borderId="0" xfId="0" applyNumberFormat="1" applyFont="1" applyFill="1" applyBorder="1" applyAlignment="1">
      <alignment/>
    </xf>
    <xf numFmtId="183" fontId="0" fillId="0" borderId="54" xfId="0" applyNumberFormat="1" applyFill="1" applyBorder="1" applyAlignment="1">
      <alignment/>
    </xf>
    <xf numFmtId="49" fontId="0" fillId="0" borderId="18" xfId="0" applyNumberFormat="1" applyFill="1" applyBorder="1" applyAlignment="1">
      <alignment vertical="center" wrapText="1"/>
    </xf>
    <xf numFmtId="183" fontId="0" fillId="0" borderId="10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 vertical="center" wrapText="1"/>
    </xf>
    <xf numFmtId="183" fontId="1" fillId="0" borderId="10" xfId="0" applyNumberFormat="1" applyFont="1" applyFill="1" applyBorder="1" applyAlignment="1">
      <alignment/>
    </xf>
    <xf numFmtId="183" fontId="1" fillId="0" borderId="10" xfId="0" applyNumberFormat="1" applyFont="1" applyFill="1" applyBorder="1" applyAlignment="1">
      <alignment/>
    </xf>
    <xf numFmtId="183" fontId="1" fillId="0" borderId="15" xfId="0" applyNumberFormat="1" applyFont="1" applyFill="1" applyBorder="1" applyAlignment="1">
      <alignment/>
    </xf>
    <xf numFmtId="183" fontId="0" fillId="0" borderId="59" xfId="0" applyNumberFormat="1" applyFill="1" applyBorder="1" applyAlignment="1">
      <alignment/>
    </xf>
    <xf numFmtId="195" fontId="1" fillId="0" borderId="52" xfId="0" applyNumberFormat="1" applyFont="1" applyFill="1" applyBorder="1" applyAlignment="1">
      <alignment horizontal="center"/>
    </xf>
    <xf numFmtId="195" fontId="1" fillId="0" borderId="59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195" fontId="0" fillId="0" borderId="10" xfId="0" applyNumberFormat="1" applyFont="1" applyFill="1" applyBorder="1" applyAlignment="1">
      <alignment horizontal="center"/>
    </xf>
    <xf numFmtId="182" fontId="0" fillId="0" borderId="11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wrapText="1"/>
    </xf>
    <xf numFmtId="49" fontId="0" fillId="0" borderId="18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left" vertical="center" wrapText="1"/>
    </xf>
    <xf numFmtId="195" fontId="0" fillId="0" borderId="11" xfId="0" applyNumberFormat="1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left" wrapText="1"/>
    </xf>
    <xf numFmtId="0" fontId="0" fillId="0" borderId="18" xfId="0" applyNumberFormat="1" applyFont="1" applyFill="1" applyBorder="1" applyAlignment="1">
      <alignment horizontal="left" wrapText="1"/>
    </xf>
    <xf numFmtId="49" fontId="0" fillId="0" borderId="18" xfId="0" applyNumberFormat="1" applyFont="1" applyFill="1" applyBorder="1" applyAlignment="1">
      <alignment horizontal="left" wrapText="1"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195" fontId="0" fillId="0" borderId="10" xfId="0" applyNumberFormat="1" applyFont="1" applyFill="1" applyBorder="1" applyAlignment="1">
      <alignment horizontal="center" wrapText="1"/>
    </xf>
    <xf numFmtId="183" fontId="1" fillId="0" borderId="0" xfId="0" applyNumberFormat="1" applyFont="1" applyFill="1" applyAlignment="1">
      <alignment/>
    </xf>
    <xf numFmtId="49" fontId="0" fillId="0" borderId="18" xfId="0" applyNumberFormat="1" applyFont="1" applyFill="1" applyBorder="1" applyAlignment="1">
      <alignment wrapText="1"/>
    </xf>
    <xf numFmtId="195" fontId="0" fillId="0" borderId="10" xfId="0" applyNumberFormat="1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wrapText="1"/>
    </xf>
    <xf numFmtId="195" fontId="1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left" wrapText="1"/>
    </xf>
    <xf numFmtId="195" fontId="1" fillId="0" borderId="34" xfId="0" applyNumberFormat="1" applyFont="1" applyFill="1" applyBorder="1" applyAlignment="1">
      <alignment horizontal="center"/>
    </xf>
    <xf numFmtId="195" fontId="1" fillId="0" borderId="38" xfId="0" applyNumberFormat="1" applyFont="1" applyFill="1" applyBorder="1" applyAlignment="1">
      <alignment horizontal="center"/>
    </xf>
    <xf numFmtId="0" fontId="0" fillId="10" borderId="10" xfId="0" applyFont="1" applyFill="1" applyBorder="1" applyAlignment="1">
      <alignment/>
    </xf>
    <xf numFmtId="183" fontId="27" fillId="0" borderId="10" xfId="57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82" fontId="1" fillId="34" borderId="10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/>
    </xf>
    <xf numFmtId="0" fontId="1" fillId="10" borderId="18" xfId="0" applyFont="1" applyFill="1" applyBorder="1" applyAlignment="1">
      <alignment horizontal="center" wrapText="1"/>
    </xf>
    <xf numFmtId="0" fontId="0" fillId="10" borderId="11" xfId="0" applyFont="1" applyFill="1" applyBorder="1" applyAlignment="1">
      <alignment/>
    </xf>
    <xf numFmtId="0" fontId="0" fillId="0" borderId="18" xfId="0" applyFont="1" applyFill="1" applyBorder="1" applyAlignment="1">
      <alignment vertical="center" wrapText="1"/>
    </xf>
    <xf numFmtId="0" fontId="0" fillId="40" borderId="18" xfId="0" applyFon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vertical="center" wrapText="1"/>
    </xf>
    <xf numFmtId="2" fontId="21" fillId="0" borderId="18" xfId="0" applyNumberFormat="1" applyFont="1" applyFill="1" applyBorder="1" applyAlignment="1">
      <alignment horizontal="left" vertical="center" wrapText="1"/>
    </xf>
    <xf numFmtId="0" fontId="12" fillId="0" borderId="18" xfId="0" applyNumberFormat="1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 wrapText="1"/>
    </xf>
    <xf numFmtId="2" fontId="12" fillId="0" borderId="18" xfId="0" applyNumberFormat="1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 wrapText="1"/>
    </xf>
    <xf numFmtId="0" fontId="0" fillId="39" borderId="11" xfId="0" applyFont="1" applyFill="1" applyBorder="1" applyAlignment="1">
      <alignment/>
    </xf>
    <xf numFmtId="2" fontId="12" fillId="40" borderId="18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1" fillId="0" borderId="51" xfId="0" applyFont="1" applyFill="1" applyBorder="1" applyAlignment="1">
      <alignment wrapText="1"/>
    </xf>
    <xf numFmtId="0" fontId="1" fillId="0" borderId="49" xfId="0" applyFont="1" applyFill="1" applyBorder="1" applyAlignment="1">
      <alignment horizontal="center" vertical="center" wrapText="1"/>
    </xf>
    <xf numFmtId="182" fontId="1" fillId="0" borderId="49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49" fontId="1" fillId="34" borderId="33" xfId="0" applyNumberFormat="1" applyFont="1" applyFill="1" applyBorder="1" applyAlignment="1">
      <alignment horizontal="left" vertical="center" wrapText="1"/>
    </xf>
    <xf numFmtId="0" fontId="1" fillId="34" borderId="34" xfId="0" applyFont="1" applyFill="1" applyBorder="1" applyAlignment="1">
      <alignment horizontal="center"/>
    </xf>
    <xf numFmtId="182" fontId="1" fillId="34" borderId="34" xfId="0" applyNumberFormat="1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/>
    </xf>
    <xf numFmtId="182" fontId="1" fillId="0" borderId="30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vertical="center" wrapText="1"/>
    </xf>
    <xf numFmtId="2" fontId="12" fillId="0" borderId="33" xfId="0" applyNumberFormat="1" applyFont="1" applyFill="1" applyBorder="1" applyAlignment="1">
      <alignment vertical="center" wrapText="1"/>
    </xf>
    <xf numFmtId="195" fontId="0" fillId="0" borderId="60" xfId="0" applyNumberFormat="1" applyFont="1" applyFill="1" applyBorder="1" applyAlignment="1">
      <alignment horizontal="center"/>
    </xf>
    <xf numFmtId="195" fontId="0" fillId="0" borderId="38" xfId="0" applyNumberFormat="1" applyFont="1" applyFill="1" applyBorder="1" applyAlignment="1">
      <alignment horizontal="center"/>
    </xf>
    <xf numFmtId="195" fontId="0" fillId="0" borderId="16" xfId="0" applyNumberFormat="1" applyFont="1" applyFill="1" applyBorder="1" applyAlignment="1">
      <alignment horizontal="center"/>
    </xf>
    <xf numFmtId="195" fontId="1" fillId="0" borderId="30" xfId="0" applyNumberFormat="1" applyFont="1" applyFill="1" applyBorder="1" applyAlignment="1">
      <alignment horizontal="center"/>
    </xf>
    <xf numFmtId="195" fontId="0" fillId="40" borderId="15" xfId="0" applyNumberFormat="1" applyFont="1" applyFill="1" applyBorder="1" applyAlignment="1">
      <alignment horizontal="center"/>
    </xf>
    <xf numFmtId="195" fontId="0" fillId="0" borderId="15" xfId="0" applyNumberFormat="1" applyFont="1" applyFill="1" applyBorder="1" applyAlignment="1">
      <alignment horizontal="center"/>
    </xf>
    <xf numFmtId="195" fontId="0" fillId="0" borderId="29" xfId="0" applyNumberFormat="1" applyFont="1" applyFill="1" applyBorder="1" applyAlignment="1">
      <alignment horizontal="center"/>
    </xf>
    <xf numFmtId="182" fontId="1" fillId="0" borderId="20" xfId="0" applyNumberFormat="1" applyFont="1" applyFill="1" applyBorder="1" applyAlignment="1">
      <alignment horizontal="center"/>
    </xf>
    <xf numFmtId="182" fontId="1" fillId="35" borderId="10" xfId="0" applyNumberFormat="1" applyFont="1" applyFill="1" applyBorder="1" applyAlignment="1">
      <alignment horizontal="center"/>
    </xf>
    <xf numFmtId="182" fontId="1" fillId="35" borderId="11" xfId="0" applyNumberFormat="1" applyFont="1" applyFill="1" applyBorder="1" applyAlignment="1">
      <alignment horizontal="center"/>
    </xf>
    <xf numFmtId="182" fontId="1" fillId="35" borderId="30" xfId="0" applyNumberFormat="1" applyFont="1" applyFill="1" applyBorder="1" applyAlignment="1">
      <alignment horizontal="center"/>
    </xf>
    <xf numFmtId="182" fontId="1" fillId="35" borderId="40" xfId="0" applyNumberFormat="1" applyFont="1" applyFill="1" applyBorder="1" applyAlignment="1">
      <alignment horizontal="center"/>
    </xf>
    <xf numFmtId="183" fontId="0" fillId="0" borderId="12" xfId="57" applyNumberFormat="1" applyFont="1" applyFill="1" applyBorder="1" applyAlignment="1">
      <alignment horizontal="center"/>
    </xf>
    <xf numFmtId="183" fontId="0" fillId="0" borderId="36" xfId="57" applyNumberFormat="1" applyFont="1" applyFill="1" applyBorder="1" applyAlignment="1">
      <alignment horizontal="center"/>
    </xf>
    <xf numFmtId="183" fontId="0" fillId="0" borderId="34" xfId="57" applyNumberFormat="1" applyFont="1" applyFill="1" applyBorder="1" applyAlignment="1">
      <alignment horizontal="center"/>
    </xf>
    <xf numFmtId="183" fontId="0" fillId="0" borderId="10" xfId="57" applyNumberFormat="1" applyFont="1" applyFill="1" applyBorder="1" applyAlignment="1">
      <alignment horizontal="center"/>
    </xf>
    <xf numFmtId="183" fontId="0" fillId="0" borderId="15" xfId="57" applyNumberFormat="1" applyFont="1" applyFill="1" applyBorder="1" applyAlignment="1">
      <alignment horizontal="center"/>
    </xf>
    <xf numFmtId="196" fontId="0" fillId="40" borderId="11" xfId="0" applyNumberFormat="1" applyFont="1" applyFill="1" applyBorder="1" applyAlignment="1">
      <alignment horizontal="center"/>
    </xf>
    <xf numFmtId="182" fontId="0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4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49" fontId="4" fillId="33" borderId="45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51" xfId="0" applyNumberFormat="1" applyFont="1" applyFill="1" applyBorder="1" applyAlignment="1">
      <alignment horizontal="center" vertical="center" wrapText="1"/>
    </xf>
    <xf numFmtId="49" fontId="4" fillId="33" borderId="4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82" fontId="15" fillId="0" borderId="36" xfId="0" applyNumberFormat="1" applyFont="1" applyFill="1" applyBorder="1" applyAlignment="1">
      <alignment horizontal="center" vertical="center" wrapText="1"/>
    </xf>
    <xf numFmtId="182" fontId="15" fillId="0" borderId="17" xfId="0" applyNumberFormat="1" applyFont="1" applyFill="1" applyBorder="1" applyAlignment="1">
      <alignment horizontal="center" vertical="center" wrapText="1"/>
    </xf>
    <xf numFmtId="182" fontId="15" fillId="0" borderId="62" xfId="0" applyNumberFormat="1" applyFont="1" applyFill="1" applyBorder="1" applyAlignment="1">
      <alignment horizontal="center" vertical="center" wrapText="1"/>
    </xf>
    <xf numFmtId="182" fontId="15" fillId="0" borderId="32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4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182" fontId="15" fillId="0" borderId="46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82" fontId="15" fillId="0" borderId="64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28" fillId="33" borderId="46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8" fillId="33" borderId="46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9" fontId="4" fillId="0" borderId="69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vertical="center" wrapText="1"/>
    </xf>
    <xf numFmtId="49" fontId="18" fillId="0" borderId="31" xfId="0" applyNumberFormat="1" applyFont="1" applyFill="1" applyBorder="1" applyAlignment="1">
      <alignment horizontal="center" vertical="center" wrapText="1"/>
    </xf>
    <xf numFmtId="2" fontId="5" fillId="0" borderId="66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4;&#1110;&#1090;_&#1079;%20&#1074;&#1080;&#1082;.%20&#1079;&#1072;%202010%20&#1088;&#1110;&#1082;%20&#1085;&#1072;%20&#1082;&#1086;&#1083;&#1083;&#1077;&#1075;&#1080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заг"/>
      <sheetName val="Видатки заг"/>
      <sheetName val="кредитование"/>
      <sheetName val="кас зф"/>
      <sheetName val="Дох спец"/>
      <sheetName val="Видатки спец"/>
      <sheetName val="кас сф"/>
    </sheetNames>
    <sheetDataSet>
      <sheetData sheetId="0">
        <row r="32">
          <cell r="A32" t="str">
            <v> - залишок коштів субвенції, який повернуто в 2010 році в дохідну частину державного бюджету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zoomScalePageLayoutView="0" workbookViewId="0" topLeftCell="A1">
      <selection activeCell="A5" sqref="A5:A7"/>
    </sheetView>
  </sheetViews>
  <sheetFormatPr defaultColWidth="9.00390625" defaultRowHeight="12.75"/>
  <cols>
    <col min="1" max="1" width="121.625" style="0" customWidth="1"/>
    <col min="2" max="2" width="16.625" style="0" hidden="1" customWidth="1"/>
    <col min="3" max="3" width="16.125" style="0" customWidth="1"/>
    <col min="4" max="4" width="13.625" style="39" customWidth="1"/>
    <col min="5" max="6" width="13.00390625" style="0" customWidth="1"/>
    <col min="7" max="7" width="12.00390625" style="0" customWidth="1"/>
    <col min="9" max="9" width="34.875" style="0" customWidth="1"/>
  </cols>
  <sheetData>
    <row r="1" spans="1:7" ht="12.75">
      <c r="A1" s="616" t="s">
        <v>307</v>
      </c>
      <c r="B1" s="616"/>
      <c r="C1" s="616"/>
      <c r="D1" s="616"/>
      <c r="E1" s="616"/>
      <c r="F1" s="616"/>
      <c r="G1" s="616"/>
    </row>
    <row r="2" spans="1:7" ht="12.75" hidden="1">
      <c r="A2" s="616"/>
      <c r="B2" s="616"/>
      <c r="C2" s="616"/>
      <c r="D2" s="616"/>
      <c r="E2" s="616"/>
      <c r="F2" s="616"/>
      <c r="G2" s="616"/>
    </row>
    <row r="3" spans="1:6" ht="4.5" customHeight="1">
      <c r="A3" s="11"/>
      <c r="B3" s="11"/>
      <c r="C3" s="11"/>
      <c r="D3" s="38"/>
      <c r="E3" s="11"/>
      <c r="F3" s="11"/>
    </row>
    <row r="4" spans="1:9" ht="13.5" thickBot="1">
      <c r="A4" s="623"/>
      <c r="B4" s="624"/>
      <c r="C4" s="624"/>
      <c r="D4" s="623"/>
      <c r="E4" s="624"/>
      <c r="F4" s="16"/>
      <c r="G4" s="27" t="s">
        <v>136</v>
      </c>
      <c r="I4" s="1"/>
    </row>
    <row r="5" spans="1:9" ht="12.75" customHeight="1">
      <c r="A5" s="631" t="s">
        <v>78</v>
      </c>
      <c r="B5" s="28"/>
      <c r="C5" s="634" t="s">
        <v>345</v>
      </c>
      <c r="D5" s="625" t="s">
        <v>2</v>
      </c>
      <c r="E5" s="628" t="s">
        <v>52</v>
      </c>
      <c r="F5" s="617" t="s">
        <v>42</v>
      </c>
      <c r="G5" s="618"/>
      <c r="I5" s="1"/>
    </row>
    <row r="6" spans="1:7" ht="12.75" customHeight="1">
      <c r="A6" s="632"/>
      <c r="B6" s="29"/>
      <c r="C6" s="635"/>
      <c r="D6" s="626"/>
      <c r="E6" s="629"/>
      <c r="F6" s="621" t="s">
        <v>44</v>
      </c>
      <c r="G6" s="619" t="s">
        <v>43</v>
      </c>
    </row>
    <row r="7" spans="1:7" ht="24" customHeight="1" thickBot="1">
      <c r="A7" s="633"/>
      <c r="B7" s="30"/>
      <c r="C7" s="636"/>
      <c r="D7" s="627"/>
      <c r="E7" s="630"/>
      <c r="F7" s="622"/>
      <c r="G7" s="620"/>
    </row>
    <row r="8" spans="1:7" s="39" customFormat="1" ht="12.75">
      <c r="A8" s="508" t="s">
        <v>222</v>
      </c>
      <c r="B8" s="509"/>
      <c r="C8" s="510">
        <v>103396.4</v>
      </c>
      <c r="D8" s="510">
        <v>108778.58710000002</v>
      </c>
      <c r="E8" s="510">
        <v>105.20539119350386</v>
      </c>
      <c r="F8" s="597">
        <v>5382.187100000025</v>
      </c>
      <c r="G8" s="539">
        <v>5.20539119350386</v>
      </c>
    </row>
    <row r="9" spans="1:7" s="39" customFormat="1" ht="12.75">
      <c r="A9" s="508" t="s">
        <v>223</v>
      </c>
      <c r="B9" s="511"/>
      <c r="C9" s="510">
        <v>254.3</v>
      </c>
      <c r="D9" s="510">
        <v>286.50802000000004</v>
      </c>
      <c r="E9" s="510">
        <v>112.66536374360992</v>
      </c>
      <c r="F9" s="534">
        <v>32.20802000000003</v>
      </c>
      <c r="G9" s="539">
        <v>12.665363743609923</v>
      </c>
    </row>
    <row r="10" spans="1:7" s="39" customFormat="1" ht="12.75" hidden="1">
      <c r="A10" s="508" t="s">
        <v>245</v>
      </c>
      <c r="B10" s="511"/>
      <c r="C10" s="510"/>
      <c r="D10" s="510"/>
      <c r="E10" s="510" t="e">
        <v>#DIV/0!</v>
      </c>
      <c r="F10" s="534">
        <v>0</v>
      </c>
      <c r="G10" s="539" t="e">
        <v>#DIV/0!</v>
      </c>
    </row>
    <row r="11" spans="1:7" s="39" customFormat="1" ht="12.75">
      <c r="A11" s="508" t="s">
        <v>224</v>
      </c>
      <c r="B11" s="511"/>
      <c r="C11" s="510">
        <v>9811</v>
      </c>
      <c r="D11" s="510">
        <v>10430.339870000002</v>
      </c>
      <c r="E11" s="510">
        <v>106.31270889817553</v>
      </c>
      <c r="F11" s="534">
        <v>619.3398700000016</v>
      </c>
      <c r="G11" s="539">
        <v>6.312708898175535</v>
      </c>
    </row>
    <row r="12" spans="1:7" s="39" customFormat="1" ht="12.75">
      <c r="A12" s="508" t="s">
        <v>356</v>
      </c>
      <c r="B12" s="511"/>
      <c r="C12" s="510">
        <v>4876.599999999999</v>
      </c>
      <c r="D12" s="510">
        <v>6049.751740000001</v>
      </c>
      <c r="E12" s="510">
        <v>124.05675552639137</v>
      </c>
      <c r="F12" s="534">
        <v>1173.1517400000012</v>
      </c>
      <c r="G12" s="539">
        <v>24.056755526391367</v>
      </c>
    </row>
    <row r="13" spans="1:7" s="39" customFormat="1" ht="12.75">
      <c r="A13" s="508" t="s">
        <v>225</v>
      </c>
      <c r="B13" s="511"/>
      <c r="C13" s="510">
        <v>914.5</v>
      </c>
      <c r="D13" s="510">
        <v>836.67138</v>
      </c>
      <c r="E13" s="510">
        <v>91.4894893384363</v>
      </c>
      <c r="F13" s="534">
        <v>-77.82862</v>
      </c>
      <c r="G13" s="539">
        <v>-8.510510661563696</v>
      </c>
    </row>
    <row r="14" spans="1:7" s="39" customFormat="1" ht="12.75">
      <c r="A14" s="508" t="s">
        <v>226</v>
      </c>
      <c r="B14" s="511"/>
      <c r="C14" s="510">
        <v>426.8</v>
      </c>
      <c r="D14" s="510">
        <v>537.8843200000001</v>
      </c>
      <c r="E14" s="510">
        <v>126.02725398313031</v>
      </c>
      <c r="F14" s="534">
        <v>111.0843200000001</v>
      </c>
      <c r="G14" s="539">
        <v>26.027253983130294</v>
      </c>
    </row>
    <row r="15" spans="1:7" s="200" customFormat="1" ht="12.75" hidden="1">
      <c r="A15" s="317" t="s">
        <v>227</v>
      </c>
      <c r="B15" s="298"/>
      <c r="C15" s="222"/>
      <c r="D15" s="222"/>
      <c r="E15" s="222"/>
      <c r="F15" s="299">
        <v>0</v>
      </c>
      <c r="G15" s="539" t="e">
        <v>#DIV/0!</v>
      </c>
    </row>
    <row r="16" spans="1:8" s="39" customFormat="1" ht="12.75">
      <c r="A16" s="512" t="s">
        <v>0</v>
      </c>
      <c r="B16" s="511"/>
      <c r="C16" s="510">
        <v>85.6</v>
      </c>
      <c r="D16" s="510">
        <v>-1.529</v>
      </c>
      <c r="E16" s="510">
        <v>-1.7862149532710279</v>
      </c>
      <c r="F16" s="534">
        <v>-87.12899999999999</v>
      </c>
      <c r="G16" s="539">
        <v>-101.78621495327103</v>
      </c>
      <c r="H16" s="513"/>
    </row>
    <row r="17" spans="1:7" s="39" customFormat="1" ht="12.75">
      <c r="A17" s="512" t="s">
        <v>253</v>
      </c>
      <c r="B17" s="511"/>
      <c r="C17" s="510">
        <v>0.1</v>
      </c>
      <c r="D17" s="510">
        <v>0.35240000000000005</v>
      </c>
      <c r="E17" s="510" t="s">
        <v>370</v>
      </c>
      <c r="F17" s="534">
        <v>0.25240000000000007</v>
      </c>
      <c r="G17" s="598" t="s">
        <v>370</v>
      </c>
    </row>
    <row r="18" spans="1:7" s="39" customFormat="1" ht="12.75">
      <c r="A18" s="512" t="s">
        <v>228</v>
      </c>
      <c r="B18" s="511"/>
      <c r="C18" s="510">
        <v>3.0999999999999996</v>
      </c>
      <c r="D18" s="510">
        <v>5.46</v>
      </c>
      <c r="E18" s="510">
        <v>176.12903225806454</v>
      </c>
      <c r="F18" s="534">
        <v>2.3600000000000003</v>
      </c>
      <c r="G18" s="539">
        <v>76.12903225806453</v>
      </c>
    </row>
    <row r="19" spans="1:7" s="39" customFormat="1" ht="12.75" customHeight="1">
      <c r="A19" s="508" t="s">
        <v>229</v>
      </c>
      <c r="B19" s="511"/>
      <c r="C19" s="510">
        <v>0.8</v>
      </c>
      <c r="D19" s="510">
        <v>0.78</v>
      </c>
      <c r="E19" s="510">
        <v>97.5</v>
      </c>
      <c r="F19" s="534">
        <v>-0.020000000000000018</v>
      </c>
      <c r="G19" s="539">
        <v>-2.500000000000002</v>
      </c>
    </row>
    <row r="20" spans="1:7" s="39" customFormat="1" ht="12.75" customHeight="1">
      <c r="A20" s="508" t="s">
        <v>230</v>
      </c>
      <c r="B20" s="511"/>
      <c r="C20" s="510">
        <v>2.4000000000000004</v>
      </c>
      <c r="D20" s="510">
        <v>2.34</v>
      </c>
      <c r="E20" s="510">
        <v>97.49999999999997</v>
      </c>
      <c r="F20" s="534">
        <v>-0.0600000000000005</v>
      </c>
      <c r="G20" s="539">
        <v>-2.5000000000000204</v>
      </c>
    </row>
    <row r="21" spans="1:7" s="200" customFormat="1" ht="15" customHeight="1" hidden="1">
      <c r="A21" s="318" t="s">
        <v>231</v>
      </c>
      <c r="B21" s="298"/>
      <c r="C21" s="222"/>
      <c r="D21" s="222"/>
      <c r="E21" s="299"/>
      <c r="F21" s="299">
        <v>0</v>
      </c>
      <c r="G21" s="539" t="e">
        <v>#DIV/0!</v>
      </c>
    </row>
    <row r="22" spans="1:7" s="39" customFormat="1" ht="12.75">
      <c r="A22" s="508" t="s">
        <v>232</v>
      </c>
      <c r="B22" s="511"/>
      <c r="C22" s="510">
        <v>1.6</v>
      </c>
      <c r="D22" s="510">
        <v>1.56</v>
      </c>
      <c r="E22" s="510">
        <v>97.5</v>
      </c>
      <c r="F22" s="534">
        <v>-0.040000000000000036</v>
      </c>
      <c r="G22" s="539">
        <v>-2.500000000000002</v>
      </c>
    </row>
    <row r="23" spans="1:7" s="39" customFormat="1" ht="12.75">
      <c r="A23" s="508" t="s">
        <v>233</v>
      </c>
      <c r="B23" s="511"/>
      <c r="C23" s="510">
        <v>3898.2</v>
      </c>
      <c r="D23" s="510">
        <v>4572.69459</v>
      </c>
      <c r="E23" s="510">
        <v>117.30271894720642</v>
      </c>
      <c r="F23" s="534">
        <v>674.4945900000002</v>
      </c>
      <c r="G23" s="539">
        <v>17.30271894720641</v>
      </c>
    </row>
    <row r="24" spans="1:7" s="39" customFormat="1" ht="12.75">
      <c r="A24" s="508" t="s">
        <v>175</v>
      </c>
      <c r="B24" s="511"/>
      <c r="C24" s="510">
        <v>150</v>
      </c>
      <c r="D24" s="510">
        <v>188.92914000000002</v>
      </c>
      <c r="E24" s="510">
        <v>125.95276000000001</v>
      </c>
      <c r="F24" s="534">
        <v>38.92914000000002</v>
      </c>
      <c r="G24" s="539">
        <v>25.952760000000012</v>
      </c>
    </row>
    <row r="25" spans="1:7" s="39" customFormat="1" ht="25.5">
      <c r="A25" s="512" t="s">
        <v>234</v>
      </c>
      <c r="B25" s="511"/>
      <c r="C25" s="510">
        <v>703.6</v>
      </c>
      <c r="D25" s="510">
        <v>778.89264</v>
      </c>
      <c r="E25" s="510">
        <v>110.70105741898806</v>
      </c>
      <c r="F25" s="534">
        <v>75.29264</v>
      </c>
      <c r="G25" s="539">
        <v>10.701057418988063</v>
      </c>
    </row>
    <row r="26" spans="1:7" s="200" customFormat="1" ht="12.75" hidden="1">
      <c r="A26" s="318" t="s">
        <v>239</v>
      </c>
      <c r="B26" s="319"/>
      <c r="C26" s="510"/>
      <c r="D26" s="510"/>
      <c r="E26" s="510"/>
      <c r="F26" s="299">
        <v>0</v>
      </c>
      <c r="G26" s="539" t="e">
        <v>#DIV/0!</v>
      </c>
    </row>
    <row r="27" spans="1:7" s="39" customFormat="1" ht="12.75">
      <c r="A27" s="512" t="s">
        <v>235</v>
      </c>
      <c r="B27" s="514"/>
      <c r="C27" s="510">
        <v>51.599999999999994</v>
      </c>
      <c r="D27" s="510">
        <v>82.09903</v>
      </c>
      <c r="E27" s="510">
        <v>159.10664728682173</v>
      </c>
      <c r="F27" s="534">
        <v>30.499030000000005</v>
      </c>
      <c r="G27" s="539">
        <v>59.106647286821726</v>
      </c>
    </row>
    <row r="28" spans="1:7" s="39" customFormat="1" ht="15" customHeight="1" thickBot="1">
      <c r="A28" s="508" t="s">
        <v>6</v>
      </c>
      <c r="B28" s="514"/>
      <c r="C28" s="510">
        <v>67.4</v>
      </c>
      <c r="D28" s="510">
        <v>594.9027600000001</v>
      </c>
      <c r="E28" s="510" t="s">
        <v>370</v>
      </c>
      <c r="F28" s="599">
        <v>527.5027600000001</v>
      </c>
      <c r="G28" s="598" t="s">
        <v>370</v>
      </c>
    </row>
    <row r="29" spans="1:7" s="39" customFormat="1" ht="16.5" customHeight="1" thickBot="1">
      <c r="A29" s="515" t="s">
        <v>54</v>
      </c>
      <c r="B29" s="516">
        <f>SUM(B8:B27)</f>
        <v>0</v>
      </c>
      <c r="C29" s="600">
        <v>124644.00000000003</v>
      </c>
      <c r="D29" s="600">
        <v>133146.22399000003</v>
      </c>
      <c r="E29" s="517">
        <v>106.82120598664997</v>
      </c>
      <c r="F29" s="518">
        <v>8502.223990000026</v>
      </c>
      <c r="G29" s="517">
        <v>6.821205986649999</v>
      </c>
    </row>
    <row r="30" spans="1:7" s="203" customFormat="1" ht="12.75" customHeight="1" hidden="1">
      <c r="A30" s="201" t="s">
        <v>216</v>
      </c>
      <c r="B30" s="202"/>
      <c r="C30" s="222"/>
      <c r="D30" s="222"/>
      <c r="E30" s="222"/>
      <c r="F30" s="223">
        <v>0</v>
      </c>
      <c r="G30" s="224" t="e">
        <v>#DIV/0!</v>
      </c>
    </row>
    <row r="31" spans="1:9" s="39" customFormat="1" ht="12.75">
      <c r="A31" s="519" t="s">
        <v>236</v>
      </c>
      <c r="B31" s="509"/>
      <c r="C31" s="510">
        <v>19952.1</v>
      </c>
      <c r="D31" s="534">
        <v>19952.1</v>
      </c>
      <c r="E31" s="510">
        <v>100</v>
      </c>
      <c r="F31" s="534">
        <v>0</v>
      </c>
      <c r="G31" s="598">
        <v>0</v>
      </c>
      <c r="I31" s="47"/>
    </row>
    <row r="32" spans="1:9" s="39" customFormat="1" ht="30" customHeight="1">
      <c r="A32" s="519" t="s">
        <v>286</v>
      </c>
      <c r="B32" s="509"/>
      <c r="C32" s="510">
        <v>112738.2</v>
      </c>
      <c r="D32" s="510">
        <v>112738.2</v>
      </c>
      <c r="E32" s="534">
        <v>100</v>
      </c>
      <c r="F32" s="534">
        <v>0</v>
      </c>
      <c r="G32" s="539">
        <v>0</v>
      </c>
      <c r="I32" s="47"/>
    </row>
    <row r="33" spans="1:7" s="39" customFormat="1" ht="25.5">
      <c r="A33" s="524" t="s">
        <v>352</v>
      </c>
      <c r="B33" s="525"/>
      <c r="C33" s="534">
        <v>6801.3</v>
      </c>
      <c r="D33" s="534">
        <v>6801.3</v>
      </c>
      <c r="E33" s="534">
        <v>100</v>
      </c>
      <c r="F33" s="534">
        <v>0</v>
      </c>
      <c r="G33" s="539">
        <v>0</v>
      </c>
    </row>
    <row r="34" spans="1:7" s="39" customFormat="1" ht="12.75">
      <c r="A34" s="526" t="s">
        <v>63</v>
      </c>
      <c r="B34" s="527"/>
      <c r="C34" s="534">
        <v>24.2</v>
      </c>
      <c r="D34" s="534">
        <v>24.2</v>
      </c>
      <c r="E34" s="534">
        <v>100</v>
      </c>
      <c r="F34" s="534">
        <v>0</v>
      </c>
      <c r="G34" s="539">
        <v>0</v>
      </c>
    </row>
    <row r="35" spans="1:7" s="39" customFormat="1" ht="12.75">
      <c r="A35" s="526" t="s">
        <v>64</v>
      </c>
      <c r="B35" s="527"/>
      <c r="C35" s="534">
        <v>6777.1</v>
      </c>
      <c r="D35" s="534">
        <v>6777.1</v>
      </c>
      <c r="E35" s="534">
        <v>100</v>
      </c>
      <c r="F35" s="534">
        <v>0</v>
      </c>
      <c r="G35" s="539">
        <v>0</v>
      </c>
    </row>
    <row r="36" spans="1:7" s="39" customFormat="1" ht="25.5">
      <c r="A36" s="524" t="s">
        <v>365</v>
      </c>
      <c r="B36" s="527"/>
      <c r="C36" s="534">
        <v>2531.7</v>
      </c>
      <c r="D36" s="534">
        <v>0</v>
      </c>
      <c r="E36" s="534">
        <v>0</v>
      </c>
      <c r="F36" s="534">
        <v>-2531.7</v>
      </c>
      <c r="G36" s="539">
        <v>-100</v>
      </c>
    </row>
    <row r="37" spans="1:7" s="39" customFormat="1" ht="25.5">
      <c r="A37" s="520" t="s">
        <v>76</v>
      </c>
      <c r="B37" s="527"/>
      <c r="C37" s="534">
        <v>1156413.5999999999</v>
      </c>
      <c r="D37" s="534">
        <v>1087583.5</v>
      </c>
      <c r="E37" s="534">
        <v>94.04796865066271</v>
      </c>
      <c r="F37" s="534">
        <v>-68830.09999999986</v>
      </c>
      <c r="G37" s="539">
        <v>-5.952031349337285</v>
      </c>
    </row>
    <row r="38" spans="1:7" s="200" customFormat="1" ht="20.25" customHeight="1" hidden="1">
      <c r="A38" s="297" t="s">
        <v>288</v>
      </c>
      <c r="B38" s="298"/>
      <c r="C38" s="299"/>
      <c r="D38" s="299"/>
      <c r="E38" s="299" t="e">
        <v>#DIV/0!</v>
      </c>
      <c r="F38" s="299">
        <v>0</v>
      </c>
      <c r="G38" s="322" t="e">
        <v>#DIV/0!</v>
      </c>
    </row>
    <row r="39" spans="1:7" s="39" customFormat="1" ht="14.25" customHeight="1">
      <c r="A39" s="520" t="s">
        <v>284</v>
      </c>
      <c r="B39" s="511"/>
      <c r="C39" s="534">
        <v>42073.5</v>
      </c>
      <c r="D39" s="534">
        <v>42073.5</v>
      </c>
      <c r="E39" s="534">
        <v>100</v>
      </c>
      <c r="F39" s="534">
        <v>0</v>
      </c>
      <c r="G39" s="539">
        <v>0</v>
      </c>
    </row>
    <row r="40" spans="1:7" s="203" customFormat="1" ht="14.25" customHeight="1" hidden="1">
      <c r="A40" s="297" t="s">
        <v>63</v>
      </c>
      <c r="B40" s="321"/>
      <c r="C40" s="299"/>
      <c r="D40" s="299"/>
      <c r="E40" s="299" t="e">
        <v>#DIV/0!</v>
      </c>
      <c r="F40" s="299">
        <v>0</v>
      </c>
      <c r="G40" s="322" t="e">
        <v>#DIV/0!</v>
      </c>
    </row>
    <row r="41" spans="1:9" s="203" customFormat="1" ht="14.25" customHeight="1" hidden="1">
      <c r="A41" s="297" t="s">
        <v>64</v>
      </c>
      <c r="B41" s="321"/>
      <c r="C41" s="299"/>
      <c r="D41" s="299"/>
      <c r="E41" s="299" t="e">
        <v>#DIV/0!</v>
      </c>
      <c r="F41" s="299">
        <v>0</v>
      </c>
      <c r="G41" s="322" t="e">
        <v>#DIV/0!</v>
      </c>
      <c r="I41" s="203">
        <v>228015.4</v>
      </c>
    </row>
    <row r="42" spans="1:7" s="39" customFormat="1" ht="15" customHeight="1">
      <c r="A42" s="520" t="s">
        <v>252</v>
      </c>
      <c r="B42" s="511"/>
      <c r="C42" s="534">
        <v>174095.9</v>
      </c>
      <c r="D42" s="534">
        <v>174095.9</v>
      </c>
      <c r="E42" s="534">
        <v>100</v>
      </c>
      <c r="F42" s="534">
        <v>0</v>
      </c>
      <c r="G42" s="539">
        <v>0</v>
      </c>
    </row>
    <row r="43" spans="1:7" s="203" customFormat="1" ht="15" customHeight="1" hidden="1">
      <c r="A43" s="297" t="s">
        <v>63</v>
      </c>
      <c r="B43" s="323"/>
      <c r="C43" s="299"/>
      <c r="D43" s="299"/>
      <c r="E43" s="299" t="e">
        <v>#DIV/0!</v>
      </c>
      <c r="F43" s="299">
        <v>0</v>
      </c>
      <c r="G43" s="322" t="e">
        <v>#DIV/0!</v>
      </c>
    </row>
    <row r="44" spans="1:9" s="203" customFormat="1" ht="15" customHeight="1" hidden="1">
      <c r="A44" s="297" t="s">
        <v>64</v>
      </c>
      <c r="B44" s="323"/>
      <c r="C44" s="299"/>
      <c r="D44" s="299"/>
      <c r="E44" s="299" t="e">
        <v>#DIV/0!</v>
      </c>
      <c r="F44" s="299">
        <v>0</v>
      </c>
      <c r="G44" s="322" t="e">
        <v>#DIV/0!</v>
      </c>
      <c r="I44" s="203">
        <v>165806.2</v>
      </c>
    </row>
    <row r="45" spans="1:7" s="200" customFormat="1" ht="12.75" hidden="1">
      <c r="A45" s="297" t="s">
        <v>261</v>
      </c>
      <c r="B45" s="324"/>
      <c r="C45" s="299"/>
      <c r="D45" s="299"/>
      <c r="E45" s="299" t="e">
        <v>#DIV/0!</v>
      </c>
      <c r="F45" s="299">
        <v>0</v>
      </c>
      <c r="G45" s="322" t="e">
        <v>#DIV/0!</v>
      </c>
    </row>
    <row r="46" spans="1:7" s="39" customFormat="1" ht="26.25" thickBot="1">
      <c r="A46" s="520" t="s">
        <v>285</v>
      </c>
      <c r="B46" s="523"/>
      <c r="C46" s="534">
        <v>94</v>
      </c>
      <c r="D46" s="534">
        <v>94</v>
      </c>
      <c r="E46" s="534">
        <v>100</v>
      </c>
      <c r="F46" s="534">
        <v>0</v>
      </c>
      <c r="G46" s="539">
        <v>0</v>
      </c>
    </row>
    <row r="47" spans="1:7" s="200" customFormat="1" ht="12.75" hidden="1">
      <c r="A47" s="320" t="s">
        <v>63</v>
      </c>
      <c r="B47" s="324"/>
      <c r="C47" s="299"/>
      <c r="D47" s="299"/>
      <c r="E47" s="299" t="e">
        <v>#DIV/0!</v>
      </c>
      <c r="F47" s="299">
        <v>0</v>
      </c>
      <c r="G47" s="322" t="e">
        <v>#DIV/0!</v>
      </c>
    </row>
    <row r="48" spans="1:7" s="200" customFormat="1" ht="13.5" hidden="1" thickBot="1">
      <c r="A48" s="320" t="s">
        <v>64</v>
      </c>
      <c r="B48" s="324"/>
      <c r="C48" s="299"/>
      <c r="D48" s="299"/>
      <c r="E48" s="299" t="e">
        <v>#DIV/0!</v>
      </c>
      <c r="F48" s="299">
        <v>0</v>
      </c>
      <c r="G48" s="322" t="e">
        <v>#DIV/0!</v>
      </c>
    </row>
    <row r="49" spans="1:7" s="39" customFormat="1" ht="26.25" thickBot="1">
      <c r="A49" s="520" t="s">
        <v>195</v>
      </c>
      <c r="B49" s="516">
        <f>SUM(B34:B37)</f>
        <v>0</v>
      </c>
      <c r="C49" s="534">
        <v>938.8</v>
      </c>
      <c r="D49" s="534">
        <v>938.8</v>
      </c>
      <c r="E49" s="534">
        <v>100</v>
      </c>
      <c r="F49" s="534">
        <v>0</v>
      </c>
      <c r="G49" s="539">
        <v>0</v>
      </c>
    </row>
    <row r="50" spans="1:7" s="200" customFormat="1" ht="25.5" hidden="1">
      <c r="A50" s="325" t="s">
        <v>267</v>
      </c>
      <c r="B50" s="326"/>
      <c r="C50" s="601"/>
      <c r="D50" s="299"/>
      <c r="E50" s="299" t="e">
        <v>#DIV/0!</v>
      </c>
      <c r="F50" s="299">
        <v>0</v>
      </c>
      <c r="G50" s="322" t="e">
        <v>#DIV/0!</v>
      </c>
    </row>
    <row r="51" spans="1:7" s="39" customFormat="1" ht="51">
      <c r="A51" s="738" t="s">
        <v>351</v>
      </c>
      <c r="B51" s="522"/>
      <c r="C51" s="602">
        <v>10674.4</v>
      </c>
      <c r="D51" s="534">
        <v>9570.5</v>
      </c>
      <c r="E51" s="534">
        <v>89.65843513452747</v>
      </c>
      <c r="F51" s="602">
        <v>-1103.8999999999996</v>
      </c>
      <c r="G51" s="603">
        <v>-10.34156486547253</v>
      </c>
    </row>
    <row r="52" spans="1:7" s="39" customFormat="1" ht="12.75">
      <c r="A52" s="521" t="s">
        <v>358</v>
      </c>
      <c r="B52" s="522"/>
      <c r="C52" s="602">
        <v>6089.1</v>
      </c>
      <c r="D52" s="534">
        <v>6089.1</v>
      </c>
      <c r="E52" s="534">
        <v>100</v>
      </c>
      <c r="F52" s="602">
        <v>0</v>
      </c>
      <c r="G52" s="603">
        <v>0</v>
      </c>
    </row>
    <row r="53" spans="1:7" s="200" customFormat="1" ht="12.75" hidden="1">
      <c r="A53" s="325" t="s">
        <v>270</v>
      </c>
      <c r="B53" s="326"/>
      <c r="C53" s="601"/>
      <c r="D53" s="299"/>
      <c r="E53" s="534" t="e">
        <v>#DIV/0!</v>
      </c>
      <c r="F53" s="602">
        <v>0</v>
      </c>
      <c r="G53" s="603" t="e">
        <v>#DIV/0!</v>
      </c>
    </row>
    <row r="54" spans="1:7" s="39" customFormat="1" ht="25.5">
      <c r="A54" s="520" t="s">
        <v>145</v>
      </c>
      <c r="B54" s="528"/>
      <c r="C54" s="534">
        <v>83.6</v>
      </c>
      <c r="D54" s="534">
        <v>83.6</v>
      </c>
      <c r="E54" s="534">
        <v>100</v>
      </c>
      <c r="F54" s="602">
        <v>0</v>
      </c>
      <c r="G54" s="603">
        <v>0</v>
      </c>
    </row>
    <row r="55" spans="1:7" s="200" customFormat="1" ht="25.5" hidden="1">
      <c r="A55" s="297" t="s">
        <v>275</v>
      </c>
      <c r="B55" s="327"/>
      <c r="C55" s="299"/>
      <c r="D55" s="299"/>
      <c r="E55" s="534" t="e">
        <v>#DIV/0!</v>
      </c>
      <c r="F55" s="602">
        <v>0</v>
      </c>
      <c r="G55" s="603" t="e">
        <v>#DIV/0!</v>
      </c>
    </row>
    <row r="56" spans="1:7" s="200" customFormat="1" ht="12.75" hidden="1">
      <c r="A56" s="328" t="s">
        <v>64</v>
      </c>
      <c r="B56" s="329"/>
      <c r="C56" s="601"/>
      <c r="D56" s="601"/>
      <c r="E56" s="534" t="e">
        <v>#DIV/0!</v>
      </c>
      <c r="F56" s="602">
        <v>0</v>
      </c>
      <c r="G56" s="603" t="e">
        <v>#DIV/0!</v>
      </c>
    </row>
    <row r="57" spans="1:7" s="39" customFormat="1" ht="15.75" customHeight="1" thickBot="1">
      <c r="A57" s="439" t="s">
        <v>357</v>
      </c>
      <c r="B57" s="529"/>
      <c r="C57" s="602">
        <v>4612.6</v>
      </c>
      <c r="D57" s="602">
        <v>1358.1</v>
      </c>
      <c r="E57" s="534">
        <v>29.443264102675275</v>
      </c>
      <c r="F57" s="602">
        <v>-3254.5000000000005</v>
      </c>
      <c r="G57" s="603">
        <v>-70.55673589732471</v>
      </c>
    </row>
    <row r="58" spans="1:7" s="39" customFormat="1" ht="16.5" customHeight="1" thickBot="1">
      <c r="A58" s="448" t="s">
        <v>246</v>
      </c>
      <c r="B58" s="530"/>
      <c r="C58" s="531">
        <v>1661742.8</v>
      </c>
      <c r="D58" s="531">
        <v>1594524.8239900002</v>
      </c>
      <c r="E58" s="531">
        <v>95.95497112970793</v>
      </c>
      <c r="F58" s="532">
        <v>-67217.97600999987</v>
      </c>
      <c r="G58" s="531">
        <v>-4.045028870292073</v>
      </c>
    </row>
    <row r="59" spans="1:7" s="39" customFormat="1" ht="12.75" hidden="1">
      <c r="A59" s="159"/>
      <c r="B59" s="134"/>
      <c r="C59" s="139"/>
      <c r="D59" s="139"/>
      <c r="E59" s="160"/>
      <c r="F59" s="161"/>
      <c r="G59" s="161"/>
    </row>
    <row r="60" ht="12.75" hidden="1"/>
    <row r="62" spans="1:12" ht="12.75">
      <c r="A62" s="15" t="s">
        <v>192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1" ht="12.75">
      <c r="A63" s="39" t="s">
        <v>193</v>
      </c>
      <c r="B63" s="39"/>
      <c r="C63" s="39"/>
      <c r="E63" s="39"/>
      <c r="F63" s="39"/>
      <c r="G63" s="39" t="s">
        <v>212</v>
      </c>
      <c r="H63" s="39"/>
      <c r="I63" s="39"/>
      <c r="J63" s="39"/>
      <c r="K63" s="39"/>
    </row>
    <row r="64" spans="1:7" ht="12.75" hidden="1">
      <c r="A64" s="15" t="s">
        <v>192</v>
      </c>
      <c r="B64" s="15"/>
      <c r="C64" s="32"/>
      <c r="D64" s="40"/>
      <c r="E64" s="32"/>
      <c r="F64" s="32"/>
      <c r="G64" s="32"/>
    </row>
    <row r="65" spans="1:7" s="39" customFormat="1" ht="12.75" hidden="1">
      <c r="A65" s="39" t="s">
        <v>193</v>
      </c>
      <c r="B65" s="63"/>
      <c r="C65" s="40"/>
      <c r="E65" s="40"/>
      <c r="G65" s="80" t="s">
        <v>153</v>
      </c>
    </row>
    <row r="66" spans="3:7" ht="12.75">
      <c r="C66" s="33"/>
      <c r="D66" s="41"/>
      <c r="E66" s="33"/>
      <c r="F66" s="33"/>
      <c r="G66" s="33"/>
    </row>
    <row r="67" spans="3:7" ht="12.75">
      <c r="C67" s="33"/>
      <c r="D67" s="219"/>
      <c r="E67" s="33"/>
      <c r="F67" s="33"/>
      <c r="G67" s="33"/>
    </row>
    <row r="68" spans="3:7" ht="12.75">
      <c r="C68" s="49"/>
      <c r="D68" s="49"/>
      <c r="E68" s="88"/>
      <c r="F68" s="33"/>
      <c r="G68" s="33"/>
    </row>
    <row r="69" spans="3:7" ht="12.75">
      <c r="C69" s="88"/>
      <c r="D69" s="41"/>
      <c r="E69" s="33"/>
      <c r="F69" s="33"/>
      <c r="G69" s="33"/>
    </row>
    <row r="70" spans="3:7" ht="12.75">
      <c r="C70" s="33"/>
      <c r="D70" s="41"/>
      <c r="E70" s="88"/>
      <c r="F70" s="33"/>
      <c r="G70" s="33"/>
    </row>
    <row r="71" spans="3:7" ht="12.75">
      <c r="C71" s="33"/>
      <c r="D71" s="49"/>
      <c r="E71" s="33"/>
      <c r="F71" s="33"/>
      <c r="G71" s="33"/>
    </row>
    <row r="72" spans="3:7" ht="12.75">
      <c r="C72" s="33"/>
      <c r="D72" s="41"/>
      <c r="E72" s="33"/>
      <c r="F72" s="33"/>
      <c r="G72" s="33"/>
    </row>
    <row r="73" spans="3:7" ht="12.75">
      <c r="C73" s="33"/>
      <c r="D73" s="41"/>
      <c r="E73" s="33"/>
      <c r="F73" s="33"/>
      <c r="G73" s="33"/>
    </row>
    <row r="74" spans="3:7" ht="12.75">
      <c r="C74" s="33"/>
      <c r="D74" s="41"/>
      <c r="E74" s="33"/>
      <c r="F74" s="33"/>
      <c r="G74" s="33"/>
    </row>
    <row r="75" spans="3:7" ht="12.75">
      <c r="C75" s="33"/>
      <c r="D75" s="41"/>
      <c r="E75" s="33"/>
      <c r="F75" s="33"/>
      <c r="G75" s="33"/>
    </row>
    <row r="76" spans="3:7" ht="12.75">
      <c r="C76" s="33"/>
      <c r="D76" s="41"/>
      <c r="E76" s="33"/>
      <c r="F76" s="33"/>
      <c r="G76" s="33"/>
    </row>
    <row r="77" spans="3:7" ht="12.75">
      <c r="C77" s="33"/>
      <c r="D77" s="41"/>
      <c r="E77" s="33"/>
      <c r="F77" s="33"/>
      <c r="G77" s="33"/>
    </row>
    <row r="78" spans="3:7" ht="12.75">
      <c r="C78" s="33"/>
      <c r="D78" s="41"/>
      <c r="E78" s="33"/>
      <c r="F78" s="33"/>
      <c r="G78" s="33"/>
    </row>
    <row r="79" spans="3:7" ht="12.75">
      <c r="C79" s="33"/>
      <c r="D79" s="41"/>
      <c r="E79" s="33"/>
      <c r="F79" s="33"/>
      <c r="G79" s="33"/>
    </row>
    <row r="80" spans="3:7" ht="12.75">
      <c r="C80" s="33"/>
      <c r="D80" s="41"/>
      <c r="E80" s="33"/>
      <c r="F80" s="33"/>
      <c r="G80" s="33"/>
    </row>
    <row r="81" spans="3:7" ht="12.75">
      <c r="C81" s="33"/>
      <c r="D81" s="41"/>
      <c r="E81" s="33"/>
      <c r="F81" s="33"/>
      <c r="G81" s="33"/>
    </row>
    <row r="82" spans="3:7" ht="12.75">
      <c r="C82" s="33"/>
      <c r="D82" s="41"/>
      <c r="E82" s="33"/>
      <c r="F82" s="33"/>
      <c r="G82" s="33"/>
    </row>
    <row r="83" spans="3:7" ht="12.75">
      <c r="C83" s="33"/>
      <c r="D83" s="41"/>
      <c r="E83" s="33"/>
      <c r="F83" s="33"/>
      <c r="G83" s="33"/>
    </row>
    <row r="84" spans="3:7" ht="12.75">
      <c r="C84" s="33"/>
      <c r="D84" s="41"/>
      <c r="E84" s="33"/>
      <c r="F84" s="33"/>
      <c r="G84" s="33"/>
    </row>
    <row r="85" spans="3:7" ht="12.75">
      <c r="C85" s="33"/>
      <c r="D85" s="41"/>
      <c r="E85" s="33"/>
      <c r="F85" s="33"/>
      <c r="G85" s="33"/>
    </row>
    <row r="86" spans="3:7" ht="12.75">
      <c r="C86" s="33"/>
      <c r="D86" s="41"/>
      <c r="E86" s="33"/>
      <c r="F86" s="33"/>
      <c r="G86" s="33"/>
    </row>
    <row r="87" spans="3:7" ht="12.75">
      <c r="C87" s="33"/>
      <c r="D87" s="41"/>
      <c r="E87" s="33"/>
      <c r="F87" s="33"/>
      <c r="G87" s="33"/>
    </row>
    <row r="88" spans="3:7" ht="12.75">
      <c r="C88" s="33"/>
      <c r="D88" s="41"/>
      <c r="E88" s="33"/>
      <c r="F88" s="33"/>
      <c r="G88" s="33"/>
    </row>
    <row r="89" spans="3:7" ht="12.75">
      <c r="C89" s="33"/>
      <c r="D89" s="41"/>
      <c r="E89" s="33"/>
      <c r="F89" s="33"/>
      <c r="G89" s="33"/>
    </row>
    <row r="90" spans="3:7" ht="12.75">
      <c r="C90" s="33"/>
      <c r="D90" s="41"/>
      <c r="E90" s="33"/>
      <c r="F90" s="33"/>
      <c r="G90" s="33"/>
    </row>
    <row r="91" spans="3:7" ht="12.75">
      <c r="C91" s="33"/>
      <c r="D91" s="41"/>
      <c r="E91" s="33"/>
      <c r="F91" s="33"/>
      <c r="G91" s="33"/>
    </row>
    <row r="92" spans="3:7" ht="12.75">
      <c r="C92" s="33"/>
      <c r="D92" s="41"/>
      <c r="E92" s="33"/>
      <c r="F92" s="33"/>
      <c r="G92" s="33"/>
    </row>
    <row r="93" spans="3:7" ht="12.75">
      <c r="C93" s="33"/>
      <c r="D93" s="41"/>
      <c r="E93" s="33"/>
      <c r="F93" s="33"/>
      <c r="G93" s="33"/>
    </row>
    <row r="94" spans="3:7" ht="12.75">
      <c r="C94" s="33"/>
      <c r="D94" s="41"/>
      <c r="E94" s="33"/>
      <c r="F94" s="33"/>
      <c r="G94" s="33"/>
    </row>
    <row r="95" spans="3:7" ht="12.75">
      <c r="C95" s="33"/>
      <c r="D95" s="41"/>
      <c r="E95" s="33"/>
      <c r="F95" s="33"/>
      <c r="G95" s="33"/>
    </row>
    <row r="96" spans="3:7" ht="12.75">
      <c r="C96" s="33"/>
      <c r="D96" s="41"/>
      <c r="E96" s="33"/>
      <c r="F96" s="33"/>
      <c r="G96" s="33"/>
    </row>
    <row r="97" spans="3:7" ht="12.75">
      <c r="C97" s="33"/>
      <c r="D97" s="41"/>
      <c r="E97" s="33"/>
      <c r="F97" s="33"/>
      <c r="G97" s="33"/>
    </row>
    <row r="98" spans="3:7" ht="12.75">
      <c r="C98" s="33"/>
      <c r="D98" s="41"/>
      <c r="E98" s="33"/>
      <c r="F98" s="33"/>
      <c r="G98" s="33"/>
    </row>
    <row r="99" spans="3:7" ht="12.75">
      <c r="C99" s="33"/>
      <c r="D99" s="41"/>
      <c r="E99" s="33"/>
      <c r="F99" s="33"/>
      <c r="G99" s="33"/>
    </row>
    <row r="100" spans="3:7" ht="12.75">
      <c r="C100" s="33"/>
      <c r="D100" s="41"/>
      <c r="E100" s="33"/>
      <c r="F100" s="33"/>
      <c r="G100" s="33"/>
    </row>
    <row r="101" spans="3:7" ht="12.75">
      <c r="C101" s="33"/>
      <c r="D101" s="41"/>
      <c r="E101" s="33"/>
      <c r="F101" s="33"/>
      <c r="G101" s="33"/>
    </row>
    <row r="102" spans="3:7" ht="12.75">
      <c r="C102" s="33"/>
      <c r="D102" s="41"/>
      <c r="E102" s="33"/>
      <c r="F102" s="33"/>
      <c r="G102" s="33"/>
    </row>
    <row r="103" spans="3:7" ht="12.75">
      <c r="C103" s="33"/>
      <c r="D103" s="41"/>
      <c r="E103" s="33"/>
      <c r="F103" s="33"/>
      <c r="G103" s="33"/>
    </row>
    <row r="104" spans="3:7" ht="12.75">
      <c r="C104" s="33"/>
      <c r="D104" s="41"/>
      <c r="E104" s="33"/>
      <c r="F104" s="33"/>
      <c r="G104" s="33"/>
    </row>
    <row r="105" spans="3:7" ht="12.75">
      <c r="C105" s="33"/>
      <c r="D105" s="41"/>
      <c r="E105" s="33"/>
      <c r="F105" s="33"/>
      <c r="G105" s="33"/>
    </row>
    <row r="106" spans="3:7" ht="12.75">
      <c r="C106" s="33"/>
      <c r="D106" s="41"/>
      <c r="E106" s="33"/>
      <c r="F106" s="33"/>
      <c r="G106" s="33"/>
    </row>
    <row r="107" spans="3:7" ht="12.75">
      <c r="C107" s="33"/>
      <c r="D107" s="41"/>
      <c r="E107" s="33"/>
      <c r="F107" s="33"/>
      <c r="G107" s="33"/>
    </row>
    <row r="108" spans="3:7" ht="12.75">
      <c r="C108" s="33"/>
      <c r="D108" s="41"/>
      <c r="E108" s="33"/>
      <c r="F108" s="33"/>
      <c r="G108" s="33"/>
    </row>
    <row r="109" spans="3:7" ht="12.75">
      <c r="C109" s="33"/>
      <c r="D109" s="41"/>
      <c r="E109" s="33"/>
      <c r="F109" s="33"/>
      <c r="G109" s="33"/>
    </row>
    <row r="110" spans="3:7" ht="12.75">
      <c r="C110" s="33"/>
      <c r="D110" s="41"/>
      <c r="E110" s="33"/>
      <c r="F110" s="33"/>
      <c r="G110" s="33"/>
    </row>
    <row r="111" spans="3:7" ht="12.75">
      <c r="C111" s="33"/>
      <c r="D111" s="41"/>
      <c r="E111" s="33"/>
      <c r="F111" s="33"/>
      <c r="G111" s="33"/>
    </row>
    <row r="112" spans="3:7" ht="12.75">
      <c r="C112" s="33"/>
      <c r="D112" s="41"/>
      <c r="E112" s="33"/>
      <c r="F112" s="33"/>
      <c r="G112" s="33"/>
    </row>
    <row r="113" spans="3:7" ht="12.75">
      <c r="C113" s="33"/>
      <c r="D113" s="41"/>
      <c r="E113" s="33"/>
      <c r="F113" s="33"/>
      <c r="G113" s="33"/>
    </row>
    <row r="114" spans="3:7" ht="12.75">
      <c r="C114" s="33"/>
      <c r="D114" s="41"/>
      <c r="E114" s="33"/>
      <c r="F114" s="33"/>
      <c r="G114" s="33"/>
    </row>
    <row r="115" spans="3:7" ht="12.75">
      <c r="C115" s="33"/>
      <c r="D115" s="41"/>
      <c r="E115" s="33"/>
      <c r="F115" s="33"/>
      <c r="G115" s="33"/>
    </row>
    <row r="116" spans="3:7" ht="12.75">
      <c r="C116" s="33"/>
      <c r="D116" s="41"/>
      <c r="E116" s="33"/>
      <c r="F116" s="33"/>
      <c r="G116" s="33"/>
    </row>
    <row r="117" spans="3:7" ht="12.75">
      <c r="C117" s="33"/>
      <c r="D117" s="41"/>
      <c r="E117" s="33"/>
      <c r="F117" s="33"/>
      <c r="G117" s="33"/>
    </row>
    <row r="118" spans="3:7" ht="12.75">
      <c r="C118" s="33"/>
      <c r="D118" s="41"/>
      <c r="E118" s="33"/>
      <c r="F118" s="33"/>
      <c r="G118" s="33"/>
    </row>
    <row r="119" spans="3:7" ht="12.75">
      <c r="C119" s="33"/>
      <c r="D119" s="41"/>
      <c r="E119" s="33"/>
      <c r="F119" s="33"/>
      <c r="G119" s="33"/>
    </row>
    <row r="120" spans="3:7" ht="12.75">
      <c r="C120" s="33"/>
      <c r="D120" s="41"/>
      <c r="E120" s="33"/>
      <c r="F120" s="33"/>
      <c r="G120" s="33"/>
    </row>
    <row r="121" spans="3:7" ht="12.75">
      <c r="C121" s="33"/>
      <c r="D121" s="41"/>
      <c r="E121" s="33"/>
      <c r="F121" s="33"/>
      <c r="G121" s="33"/>
    </row>
    <row r="122" spans="3:7" ht="12.75">
      <c r="C122" s="33"/>
      <c r="D122" s="41"/>
      <c r="E122" s="33"/>
      <c r="F122" s="33"/>
      <c r="G122" s="33"/>
    </row>
    <row r="123" spans="3:7" ht="12.75">
      <c r="C123" s="33"/>
      <c r="D123" s="41"/>
      <c r="E123" s="33"/>
      <c r="F123" s="33"/>
      <c r="G123" s="33"/>
    </row>
    <row r="124" spans="3:7" ht="12.75">
      <c r="C124" s="33"/>
      <c r="D124" s="41"/>
      <c r="E124" s="33"/>
      <c r="F124" s="33"/>
      <c r="G124" s="33"/>
    </row>
    <row r="125" spans="3:7" ht="12.75">
      <c r="C125" s="33"/>
      <c r="D125" s="41"/>
      <c r="E125" s="33"/>
      <c r="F125" s="33"/>
      <c r="G125" s="33"/>
    </row>
    <row r="126" spans="3:7" ht="12.75">
      <c r="C126" s="33"/>
      <c r="D126" s="41"/>
      <c r="E126" s="33"/>
      <c r="F126" s="33"/>
      <c r="G126" s="33"/>
    </row>
    <row r="127" spans="3:7" ht="12.75">
      <c r="C127" s="33"/>
      <c r="D127" s="41"/>
      <c r="E127" s="33"/>
      <c r="F127" s="33"/>
      <c r="G127" s="33"/>
    </row>
    <row r="128" spans="3:7" ht="12.75">
      <c r="C128" s="33"/>
      <c r="D128" s="41"/>
      <c r="E128" s="33"/>
      <c r="F128" s="33"/>
      <c r="G128" s="33"/>
    </row>
    <row r="129" spans="3:7" ht="12.75">
      <c r="C129" s="33"/>
      <c r="D129" s="41"/>
      <c r="E129" s="33"/>
      <c r="F129" s="33"/>
      <c r="G129" s="33"/>
    </row>
    <row r="130" spans="3:7" ht="12.75">
      <c r="C130" s="33"/>
      <c r="D130" s="41"/>
      <c r="E130" s="33"/>
      <c r="F130" s="33"/>
      <c r="G130" s="33"/>
    </row>
    <row r="131" spans="3:7" ht="12.75">
      <c r="C131" s="33"/>
      <c r="D131" s="41"/>
      <c r="E131" s="33"/>
      <c r="F131" s="33"/>
      <c r="G131" s="33"/>
    </row>
    <row r="132" spans="3:7" ht="12.75">
      <c r="C132" s="33"/>
      <c r="D132" s="41"/>
      <c r="E132" s="33"/>
      <c r="F132" s="33"/>
      <c r="G132" s="33"/>
    </row>
    <row r="133" spans="3:7" ht="12.75">
      <c r="C133" s="33"/>
      <c r="D133" s="41"/>
      <c r="E133" s="33"/>
      <c r="F133" s="33"/>
      <c r="G133" s="33"/>
    </row>
    <row r="134" spans="3:7" ht="12.75">
      <c r="C134" s="33"/>
      <c r="D134" s="41"/>
      <c r="E134" s="33"/>
      <c r="F134" s="33"/>
      <c r="G134" s="33"/>
    </row>
    <row r="135" spans="3:7" ht="12.75">
      <c r="C135" s="33"/>
      <c r="D135" s="41"/>
      <c r="E135" s="33"/>
      <c r="F135" s="33"/>
      <c r="G135" s="33"/>
    </row>
    <row r="136" spans="3:7" ht="12.75">
      <c r="C136" s="33"/>
      <c r="D136" s="41"/>
      <c r="E136" s="33"/>
      <c r="F136" s="33"/>
      <c r="G136" s="33"/>
    </row>
    <row r="137" spans="3:7" ht="12.75">
      <c r="C137" s="33"/>
      <c r="D137" s="41"/>
      <c r="E137" s="33"/>
      <c r="F137" s="33"/>
      <c r="G137" s="33"/>
    </row>
    <row r="138" spans="3:7" ht="12.75">
      <c r="C138" s="33"/>
      <c r="D138" s="41"/>
      <c r="E138" s="33"/>
      <c r="F138" s="33"/>
      <c r="G138" s="33"/>
    </row>
    <row r="139" spans="3:7" ht="12.75">
      <c r="C139" s="33"/>
      <c r="D139" s="41"/>
      <c r="E139" s="33"/>
      <c r="F139" s="33"/>
      <c r="G139" s="33"/>
    </row>
    <row r="140" spans="3:7" ht="12.75">
      <c r="C140" s="33"/>
      <c r="D140" s="41"/>
      <c r="E140" s="33"/>
      <c r="F140" s="33"/>
      <c r="G140" s="33"/>
    </row>
    <row r="141" spans="3:7" ht="12.75">
      <c r="C141" s="33"/>
      <c r="D141" s="41"/>
      <c r="E141" s="33"/>
      <c r="F141" s="33"/>
      <c r="G141" s="33"/>
    </row>
    <row r="142" spans="3:7" ht="12.75">
      <c r="C142" s="33"/>
      <c r="D142" s="41"/>
      <c r="E142" s="33"/>
      <c r="F142" s="33"/>
      <c r="G142" s="33"/>
    </row>
    <row r="143" spans="3:7" ht="12.75">
      <c r="C143" s="33"/>
      <c r="D143" s="41"/>
      <c r="E143" s="33"/>
      <c r="F143" s="33"/>
      <c r="G143" s="33"/>
    </row>
    <row r="144" spans="3:7" ht="12.75">
      <c r="C144" s="33"/>
      <c r="D144" s="41"/>
      <c r="E144" s="33"/>
      <c r="F144" s="33"/>
      <c r="G144" s="33"/>
    </row>
    <row r="145" spans="3:7" ht="12.75">
      <c r="C145" s="33"/>
      <c r="D145" s="41"/>
      <c r="E145" s="33"/>
      <c r="F145" s="33"/>
      <c r="G145" s="33"/>
    </row>
    <row r="146" spans="3:7" ht="12.75">
      <c r="C146" s="33"/>
      <c r="D146" s="41"/>
      <c r="E146" s="33"/>
      <c r="F146" s="33"/>
      <c r="G146" s="33"/>
    </row>
    <row r="147" spans="3:7" ht="12.75">
      <c r="C147" s="33"/>
      <c r="D147" s="41"/>
      <c r="E147" s="33"/>
      <c r="F147" s="33"/>
      <c r="G147" s="33"/>
    </row>
    <row r="148" spans="3:7" ht="12.75">
      <c r="C148" s="33"/>
      <c r="D148" s="41"/>
      <c r="E148" s="33"/>
      <c r="F148" s="33"/>
      <c r="G148" s="33"/>
    </row>
    <row r="149" spans="3:7" ht="12.75">
      <c r="C149" s="33"/>
      <c r="D149" s="41"/>
      <c r="E149" s="33"/>
      <c r="F149" s="33"/>
      <c r="G149" s="33"/>
    </row>
    <row r="150" spans="3:7" ht="12.75">
      <c r="C150" s="33"/>
      <c r="D150" s="41"/>
      <c r="E150" s="33"/>
      <c r="F150" s="33"/>
      <c r="G150" s="33"/>
    </row>
    <row r="151" spans="3:7" ht="12.75">
      <c r="C151" s="33"/>
      <c r="D151" s="41"/>
      <c r="E151" s="33"/>
      <c r="F151" s="33"/>
      <c r="G151" s="33"/>
    </row>
    <row r="152" spans="3:7" ht="12.75">
      <c r="C152" s="33"/>
      <c r="D152" s="41"/>
      <c r="E152" s="33"/>
      <c r="F152" s="33"/>
      <c r="G152" s="33"/>
    </row>
    <row r="153" spans="3:7" ht="12.75">
      <c r="C153" s="33"/>
      <c r="D153" s="41"/>
      <c r="E153" s="33"/>
      <c r="F153" s="33"/>
      <c r="G153" s="33"/>
    </row>
    <row r="154" spans="3:7" ht="12.75">
      <c r="C154" s="33"/>
      <c r="D154" s="41"/>
      <c r="E154" s="33"/>
      <c r="F154" s="33"/>
      <c r="G154" s="33"/>
    </row>
    <row r="155" spans="3:7" ht="12.75">
      <c r="C155" s="33"/>
      <c r="D155" s="41"/>
      <c r="E155" s="33"/>
      <c r="F155" s="33"/>
      <c r="G155" s="33"/>
    </row>
    <row r="156" spans="3:7" ht="12.75">
      <c r="C156" s="33"/>
      <c r="D156" s="41"/>
      <c r="E156" s="33"/>
      <c r="F156" s="33"/>
      <c r="G156" s="33"/>
    </row>
    <row r="157" spans="3:7" ht="12.75">
      <c r="C157" s="33"/>
      <c r="D157" s="41"/>
      <c r="E157" s="33"/>
      <c r="F157" s="33"/>
      <c r="G157" s="33"/>
    </row>
    <row r="158" spans="3:7" ht="12.75">
      <c r="C158" s="33"/>
      <c r="D158" s="41"/>
      <c r="E158" s="33"/>
      <c r="F158" s="33"/>
      <c r="G158" s="33"/>
    </row>
    <row r="159" spans="3:7" ht="12.75">
      <c r="C159" s="33"/>
      <c r="D159" s="41"/>
      <c r="E159" s="33"/>
      <c r="F159" s="33"/>
      <c r="G159" s="33"/>
    </row>
    <row r="160" spans="3:7" ht="12.75">
      <c r="C160" s="33"/>
      <c r="D160" s="41"/>
      <c r="E160" s="33"/>
      <c r="F160" s="33"/>
      <c r="G160" s="33"/>
    </row>
    <row r="161" spans="3:7" ht="12.75">
      <c r="C161" s="33"/>
      <c r="D161" s="41"/>
      <c r="E161" s="33"/>
      <c r="F161" s="33"/>
      <c r="G161" s="33"/>
    </row>
    <row r="162" spans="3:7" ht="12.75">
      <c r="C162" s="33"/>
      <c r="D162" s="41"/>
      <c r="E162" s="33"/>
      <c r="F162" s="33"/>
      <c r="G162" s="33"/>
    </row>
    <row r="163" spans="3:7" ht="12.75">
      <c r="C163" s="33"/>
      <c r="D163" s="41"/>
      <c r="E163" s="33"/>
      <c r="F163" s="33"/>
      <c r="G163" s="33"/>
    </row>
    <row r="164" spans="3:7" ht="12.75">
      <c r="C164" s="33"/>
      <c r="D164" s="41"/>
      <c r="E164" s="33"/>
      <c r="F164" s="33"/>
      <c r="G164" s="33"/>
    </row>
    <row r="165" spans="3:7" ht="12.75">
      <c r="C165" s="33"/>
      <c r="D165" s="41"/>
      <c r="E165" s="33"/>
      <c r="F165" s="33"/>
      <c r="G165" s="33"/>
    </row>
    <row r="166" spans="3:7" ht="12.75">
      <c r="C166" s="33"/>
      <c r="D166" s="41"/>
      <c r="E166" s="33"/>
      <c r="F166" s="33"/>
      <c r="G166" s="33"/>
    </row>
    <row r="167" spans="3:7" ht="12.75">
      <c r="C167" s="33"/>
      <c r="D167" s="41"/>
      <c r="E167" s="33"/>
      <c r="F167" s="33"/>
      <c r="G167" s="33"/>
    </row>
    <row r="168" spans="3:7" ht="12.75">
      <c r="C168" s="33"/>
      <c r="D168" s="41"/>
      <c r="E168" s="33"/>
      <c r="F168" s="33"/>
      <c r="G168" s="33"/>
    </row>
    <row r="169" spans="3:7" ht="12.75">
      <c r="C169" s="33"/>
      <c r="D169" s="41"/>
      <c r="E169" s="33"/>
      <c r="F169" s="33"/>
      <c r="G169" s="33"/>
    </row>
    <row r="170" spans="3:7" ht="12.75">
      <c r="C170" s="33"/>
      <c r="D170" s="41"/>
      <c r="E170" s="33"/>
      <c r="F170" s="33"/>
      <c r="G170" s="33"/>
    </row>
    <row r="171" spans="3:7" ht="12.75">
      <c r="C171" s="33"/>
      <c r="D171" s="41"/>
      <c r="E171" s="33"/>
      <c r="F171" s="33"/>
      <c r="G171" s="33"/>
    </row>
    <row r="172" spans="3:7" ht="12.75">
      <c r="C172" s="33"/>
      <c r="D172" s="41"/>
      <c r="E172" s="33"/>
      <c r="F172" s="33"/>
      <c r="G172" s="33"/>
    </row>
    <row r="173" spans="3:7" ht="12.75">
      <c r="C173" s="33"/>
      <c r="D173" s="41"/>
      <c r="E173" s="33"/>
      <c r="F173" s="33"/>
      <c r="G173" s="33"/>
    </row>
    <row r="174" spans="3:7" ht="12.75">
      <c r="C174" s="33"/>
      <c r="D174" s="41"/>
      <c r="E174" s="33"/>
      <c r="F174" s="33"/>
      <c r="G174" s="33"/>
    </row>
    <row r="175" spans="3:7" ht="12.75">
      <c r="C175" s="33"/>
      <c r="D175" s="41"/>
      <c r="E175" s="33"/>
      <c r="F175" s="33"/>
      <c r="G175" s="33"/>
    </row>
    <row r="176" spans="3:7" ht="12.75">
      <c r="C176" s="33"/>
      <c r="D176" s="41"/>
      <c r="E176" s="33"/>
      <c r="F176" s="33"/>
      <c r="G176" s="33"/>
    </row>
    <row r="177" spans="3:7" ht="12.75">
      <c r="C177" s="33"/>
      <c r="D177" s="41"/>
      <c r="E177" s="33"/>
      <c r="F177" s="33"/>
      <c r="G177" s="33"/>
    </row>
    <row r="178" spans="3:7" ht="12.75">
      <c r="C178" s="33"/>
      <c r="D178" s="41"/>
      <c r="E178" s="33"/>
      <c r="F178" s="33"/>
      <c r="G178" s="33"/>
    </row>
    <row r="179" spans="3:7" ht="12.75">
      <c r="C179" s="33"/>
      <c r="D179" s="41"/>
      <c r="E179" s="33"/>
      <c r="F179" s="33"/>
      <c r="G179" s="33"/>
    </row>
    <row r="180" spans="3:7" ht="12.75">
      <c r="C180" s="33"/>
      <c r="D180" s="41"/>
      <c r="E180" s="33"/>
      <c r="F180" s="33"/>
      <c r="G180" s="33"/>
    </row>
    <row r="181" spans="3:7" ht="12.75">
      <c r="C181" s="33"/>
      <c r="D181" s="41"/>
      <c r="E181" s="33"/>
      <c r="F181" s="33"/>
      <c r="G181" s="33"/>
    </row>
    <row r="182" spans="3:7" ht="12.75">
      <c r="C182" s="33"/>
      <c r="D182" s="41"/>
      <c r="E182" s="33"/>
      <c r="F182" s="33"/>
      <c r="G182" s="33"/>
    </row>
    <row r="183" spans="3:7" ht="12.75">
      <c r="C183" s="33"/>
      <c r="D183" s="41"/>
      <c r="E183" s="33"/>
      <c r="F183" s="33"/>
      <c r="G183" s="33"/>
    </row>
    <row r="184" spans="3:7" ht="12.75">
      <c r="C184" s="33"/>
      <c r="D184" s="41"/>
      <c r="E184" s="33"/>
      <c r="F184" s="33"/>
      <c r="G184" s="33"/>
    </row>
    <row r="185" spans="3:7" ht="12.75">
      <c r="C185" s="33"/>
      <c r="D185" s="41"/>
      <c r="E185" s="33"/>
      <c r="F185" s="33"/>
      <c r="G185" s="33"/>
    </row>
    <row r="186" spans="3:7" ht="12.75">
      <c r="C186" s="33"/>
      <c r="D186" s="41"/>
      <c r="E186" s="33"/>
      <c r="F186" s="33"/>
      <c r="G186" s="33"/>
    </row>
    <row r="187" spans="3:7" ht="12.75">
      <c r="C187" s="33"/>
      <c r="D187" s="41"/>
      <c r="E187" s="33"/>
      <c r="F187" s="33"/>
      <c r="G187" s="33"/>
    </row>
    <row r="188" spans="3:7" ht="12.75">
      <c r="C188" s="33"/>
      <c r="D188" s="41"/>
      <c r="E188" s="33"/>
      <c r="F188" s="33"/>
      <c r="G188" s="33"/>
    </row>
    <row r="189" spans="3:7" ht="12.75">
      <c r="C189" s="33"/>
      <c r="D189" s="41"/>
      <c r="E189" s="33"/>
      <c r="F189" s="33"/>
      <c r="G189" s="33"/>
    </row>
    <row r="190" spans="3:7" ht="12.75">
      <c r="C190" s="33"/>
      <c r="D190" s="41"/>
      <c r="E190" s="33"/>
      <c r="F190" s="33"/>
      <c r="G190" s="33"/>
    </row>
    <row r="191" spans="3:7" ht="12.75">
      <c r="C191" s="33"/>
      <c r="D191" s="41"/>
      <c r="E191" s="33"/>
      <c r="F191" s="33"/>
      <c r="G191" s="33"/>
    </row>
    <row r="192" spans="3:7" ht="12.75">
      <c r="C192" s="33"/>
      <c r="D192" s="41"/>
      <c r="E192" s="33"/>
      <c r="F192" s="33"/>
      <c r="G192" s="33"/>
    </row>
  </sheetData>
  <sheetProtection/>
  <mergeCells count="10">
    <mergeCell ref="A1:G1"/>
    <mergeCell ref="A2:G2"/>
    <mergeCell ref="F5:G5"/>
    <mergeCell ref="G6:G7"/>
    <mergeCell ref="F6:F7"/>
    <mergeCell ref="A4:E4"/>
    <mergeCell ref="D5:D7"/>
    <mergeCell ref="E5:E7"/>
    <mergeCell ref="A5:A7"/>
    <mergeCell ref="C5:C7"/>
  </mergeCells>
  <printOptions horizontalCentered="1"/>
  <pageMargins left="0.1968503937007874" right="0.1968503937007874" top="0.1968503937007874" bottom="0.1968503937007874" header="0.1968503937007874" footer="0.1968503937007874"/>
  <pageSetup fitToHeight="2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6"/>
  <sheetViews>
    <sheetView zoomScale="70" zoomScaleNormal="70" zoomScaleSheetLayoutView="50" workbookViewId="0" topLeftCell="A1">
      <selection activeCell="A5" sqref="A5:A8"/>
    </sheetView>
  </sheetViews>
  <sheetFormatPr defaultColWidth="9.00390625" defaultRowHeight="12.75"/>
  <cols>
    <col min="1" max="1" width="60.00390625" style="0" customWidth="1"/>
    <col min="2" max="2" width="0.37109375" style="0" hidden="1" customWidth="1"/>
    <col min="3" max="3" width="12.875" style="0" customWidth="1"/>
    <col min="4" max="4" width="11.375" style="0" customWidth="1"/>
    <col min="5" max="5" width="11.00390625" style="0" customWidth="1"/>
    <col min="6" max="7" width="8.375" style="0" customWidth="1"/>
    <col min="8" max="8" width="9.875" style="0" customWidth="1"/>
    <col min="9" max="9" width="10.125" style="0" customWidth="1"/>
    <col min="10" max="10" width="10.00390625" style="0" customWidth="1"/>
    <col min="11" max="11" width="10.375" style="0" customWidth="1"/>
    <col min="12" max="12" width="8.375" style="0" customWidth="1"/>
    <col min="13" max="13" width="10.125" style="0" bestFit="1" customWidth="1"/>
    <col min="14" max="14" width="10.25390625" style="0" bestFit="1" customWidth="1"/>
    <col min="15" max="15" width="11.375" style="0" bestFit="1" customWidth="1"/>
    <col min="16" max="16" width="10.375" style="0" customWidth="1"/>
    <col min="17" max="17" width="8.375" style="0" customWidth="1"/>
    <col min="18" max="18" width="12.25390625" style="0" customWidth="1"/>
    <col min="19" max="19" width="11.375" style="0" customWidth="1"/>
    <col min="20" max="20" width="11.125" style="0" customWidth="1"/>
    <col min="21" max="21" width="10.375" style="0" customWidth="1"/>
    <col min="22" max="22" width="9.375" style="0" customWidth="1"/>
    <col min="23" max="23" width="8.375" style="0" customWidth="1"/>
  </cols>
  <sheetData>
    <row r="1" spans="1:22" ht="15.75" customHeight="1">
      <c r="A1" s="644" t="s">
        <v>308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</row>
    <row r="2" spans="1:21" ht="15.75" customHeight="1" hidden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18"/>
    </row>
    <row r="3" spans="1:21" ht="12.75" customHeight="1" hidden="1">
      <c r="A3" s="646"/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</row>
    <row r="4" spans="1:24" ht="13.5" thickBot="1">
      <c r="A4" s="2" t="s">
        <v>62</v>
      </c>
      <c r="B4" s="2"/>
      <c r="U4" s="27"/>
      <c r="V4" s="27" t="s">
        <v>136</v>
      </c>
      <c r="W4" s="34"/>
      <c r="X4" s="27"/>
    </row>
    <row r="5" spans="1:23" ht="13.5" customHeight="1">
      <c r="A5" s="637" t="s">
        <v>79</v>
      </c>
      <c r="B5" s="293" t="s">
        <v>4</v>
      </c>
      <c r="C5" s="647" t="s">
        <v>91</v>
      </c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649"/>
      <c r="W5" s="34"/>
    </row>
    <row r="6" spans="1:23" ht="13.5" customHeight="1">
      <c r="A6" s="638"/>
      <c r="B6" s="294"/>
      <c r="C6" s="650" t="s">
        <v>92</v>
      </c>
      <c r="D6" s="643"/>
      <c r="E6" s="643"/>
      <c r="F6" s="643"/>
      <c r="G6" s="635"/>
      <c r="H6" s="645" t="s">
        <v>53</v>
      </c>
      <c r="I6" s="645"/>
      <c r="J6" s="645"/>
      <c r="K6" s="645"/>
      <c r="L6" s="645"/>
      <c r="M6" s="645" t="s">
        <v>47</v>
      </c>
      <c r="N6" s="645"/>
      <c r="O6" s="645"/>
      <c r="P6" s="645"/>
      <c r="Q6" s="645"/>
      <c r="R6" s="639" t="s">
        <v>93</v>
      </c>
      <c r="S6" s="635"/>
      <c r="T6" s="635"/>
      <c r="U6" s="635"/>
      <c r="V6" s="640"/>
      <c r="W6" s="34"/>
    </row>
    <row r="7" spans="1:23" ht="21.75" customHeight="1">
      <c r="A7" s="638"/>
      <c r="B7" s="653" t="s">
        <v>309</v>
      </c>
      <c r="C7" s="654"/>
      <c r="D7" s="651" t="s">
        <v>36</v>
      </c>
      <c r="E7" s="641" t="s">
        <v>124</v>
      </c>
      <c r="F7" s="641" t="s">
        <v>43</v>
      </c>
      <c r="G7" s="641"/>
      <c r="H7" s="641" t="s">
        <v>310</v>
      </c>
      <c r="I7" s="651" t="s">
        <v>36</v>
      </c>
      <c r="J7" s="641" t="str">
        <f>E7</f>
        <v>касові            видатки</v>
      </c>
      <c r="K7" s="641" t="s">
        <v>43</v>
      </c>
      <c r="L7" s="641"/>
      <c r="M7" s="641" t="s">
        <v>310</v>
      </c>
      <c r="N7" s="651" t="s">
        <v>36</v>
      </c>
      <c r="O7" s="641" t="str">
        <f>J7</f>
        <v>касові            видатки</v>
      </c>
      <c r="P7" s="641" t="s">
        <v>43</v>
      </c>
      <c r="Q7" s="641"/>
      <c r="R7" s="641" t="s">
        <v>310</v>
      </c>
      <c r="S7" s="651" t="s">
        <v>36</v>
      </c>
      <c r="T7" s="641" t="str">
        <f>E7</f>
        <v>касові            видатки</v>
      </c>
      <c r="U7" s="641" t="s">
        <v>43</v>
      </c>
      <c r="V7" s="642"/>
      <c r="W7" s="34"/>
    </row>
    <row r="8" spans="1:23" ht="23.25" customHeight="1" thickBot="1">
      <c r="A8" s="638"/>
      <c r="B8" s="655"/>
      <c r="C8" s="656"/>
      <c r="D8" s="652"/>
      <c r="E8" s="641"/>
      <c r="F8" s="46" t="s">
        <v>61</v>
      </c>
      <c r="G8" s="46" t="s">
        <v>60</v>
      </c>
      <c r="H8" s="643"/>
      <c r="I8" s="652"/>
      <c r="J8" s="641"/>
      <c r="K8" s="46" t="s">
        <v>61</v>
      </c>
      <c r="L8" s="46" t="s">
        <v>60</v>
      </c>
      <c r="M8" s="643"/>
      <c r="N8" s="652"/>
      <c r="O8" s="641"/>
      <c r="P8" s="46" t="s">
        <v>61</v>
      </c>
      <c r="Q8" s="46" t="s">
        <v>60</v>
      </c>
      <c r="R8" s="643"/>
      <c r="S8" s="652"/>
      <c r="T8" s="641"/>
      <c r="U8" s="46" t="s">
        <v>61</v>
      </c>
      <c r="V8" s="89" t="s">
        <v>60</v>
      </c>
      <c r="W8" s="34"/>
    </row>
    <row r="9" spans="1:23" ht="11.25" customHeight="1" hidden="1" thickBot="1">
      <c r="A9" s="26" t="s">
        <v>9</v>
      </c>
      <c r="B9" s="26"/>
      <c r="C9" s="12"/>
      <c r="D9" s="12"/>
      <c r="E9" s="12"/>
      <c r="F9" s="13"/>
      <c r="G9" s="12"/>
      <c r="H9" s="31"/>
      <c r="I9" s="12"/>
      <c r="J9" s="12"/>
      <c r="K9" s="12"/>
      <c r="L9" s="13"/>
      <c r="M9" s="31"/>
      <c r="N9" s="12"/>
      <c r="O9" s="12"/>
      <c r="P9" s="12"/>
      <c r="Q9" s="13"/>
      <c r="R9" s="12"/>
      <c r="S9" s="12"/>
      <c r="T9" s="12"/>
      <c r="U9" s="36"/>
      <c r="V9" s="13"/>
      <c r="W9" s="34"/>
    </row>
    <row r="10" spans="1:22" ht="13.5" hidden="1" thickBot="1">
      <c r="A10" s="24" t="s">
        <v>7</v>
      </c>
      <c r="B10" s="20">
        <v>462.9</v>
      </c>
      <c r="C10" s="3">
        <v>430.5</v>
      </c>
      <c r="D10" s="3">
        <v>430.5</v>
      </c>
      <c r="E10" s="6">
        <f aca="true" t="shared" si="0" ref="E10:E32">D10/B10*100</f>
        <v>93.00064808814</v>
      </c>
      <c r="F10" s="4">
        <f aca="true" t="shared" si="1" ref="F10:G32">C10/B10*100</f>
        <v>93.00064808814</v>
      </c>
      <c r="G10" s="6">
        <f t="shared" si="1"/>
        <v>100</v>
      </c>
      <c r="H10" s="20"/>
      <c r="I10" s="3"/>
      <c r="J10" s="6"/>
      <c r="K10" s="6"/>
      <c r="L10" s="4"/>
      <c r="M10" s="20"/>
      <c r="N10" s="8"/>
      <c r="O10" s="8"/>
      <c r="P10" s="8"/>
      <c r="Q10" s="22"/>
      <c r="R10" s="8">
        <f aca="true" t="shared" si="2" ref="R10:S32">C10-H10</f>
        <v>430.5</v>
      </c>
      <c r="S10" s="3">
        <f t="shared" si="2"/>
        <v>430.5</v>
      </c>
      <c r="T10" s="6" t="e">
        <f>S10/#REF!*100</f>
        <v>#REF!</v>
      </c>
      <c r="U10" s="6"/>
      <c r="V10" s="4">
        <f>S10/R10*100</f>
        <v>100</v>
      </c>
    </row>
    <row r="11" spans="1:22" ht="13.5" hidden="1" thickBot="1">
      <c r="A11" s="24" t="s">
        <v>12</v>
      </c>
      <c r="B11" s="20">
        <v>116.3</v>
      </c>
      <c r="C11" s="3">
        <v>83.2</v>
      </c>
      <c r="D11" s="3">
        <v>83.2</v>
      </c>
      <c r="E11" s="6">
        <f t="shared" si="0"/>
        <v>71.53912295786759</v>
      </c>
      <c r="F11" s="4">
        <f t="shared" si="1"/>
        <v>71.53912295786759</v>
      </c>
      <c r="G11" s="6">
        <f t="shared" si="1"/>
        <v>100</v>
      </c>
      <c r="H11" s="20"/>
      <c r="I11" s="3"/>
      <c r="J11" s="6"/>
      <c r="K11" s="6"/>
      <c r="L11" s="4"/>
      <c r="M11" s="20"/>
      <c r="N11" s="8"/>
      <c r="O11" s="8"/>
      <c r="P11" s="8"/>
      <c r="Q11" s="22"/>
      <c r="R11" s="8">
        <f t="shared" si="2"/>
        <v>83.2</v>
      </c>
      <c r="S11" s="3">
        <f t="shared" si="2"/>
        <v>83.2</v>
      </c>
      <c r="T11" s="6" t="e">
        <f>S11/#REF!*100</f>
        <v>#REF!</v>
      </c>
      <c r="U11" s="6"/>
      <c r="V11" s="4">
        <f aca="true" t="shared" si="3" ref="V11:V31">S11/R11*100</f>
        <v>100</v>
      </c>
    </row>
    <row r="12" spans="1:22" ht="13.5" hidden="1" thickBot="1">
      <c r="A12" s="24" t="s">
        <v>13</v>
      </c>
      <c r="B12" s="20">
        <v>9.9</v>
      </c>
      <c r="C12" s="3">
        <v>7.9</v>
      </c>
      <c r="D12" s="3">
        <v>7.9</v>
      </c>
      <c r="E12" s="6">
        <f t="shared" si="0"/>
        <v>79.7979797979798</v>
      </c>
      <c r="F12" s="4">
        <f t="shared" si="1"/>
        <v>79.7979797979798</v>
      </c>
      <c r="G12" s="6">
        <f t="shared" si="1"/>
        <v>100</v>
      </c>
      <c r="H12" s="20"/>
      <c r="I12" s="3"/>
      <c r="J12" s="6"/>
      <c r="K12" s="6"/>
      <c r="L12" s="4"/>
      <c r="M12" s="20"/>
      <c r="N12" s="8"/>
      <c r="O12" s="8"/>
      <c r="P12" s="8"/>
      <c r="Q12" s="22"/>
      <c r="R12" s="8">
        <f t="shared" si="2"/>
        <v>7.9</v>
      </c>
      <c r="S12" s="3">
        <f t="shared" si="2"/>
        <v>7.9</v>
      </c>
      <c r="T12" s="6" t="e">
        <f>S12/#REF!*100</f>
        <v>#REF!</v>
      </c>
      <c r="U12" s="6"/>
      <c r="V12" s="4">
        <f t="shared" si="3"/>
        <v>100</v>
      </c>
    </row>
    <row r="13" spans="1:22" ht="13.5" hidden="1" thickBot="1">
      <c r="A13" s="24" t="s">
        <v>14</v>
      </c>
      <c r="B13" s="20">
        <v>22.5</v>
      </c>
      <c r="C13" s="3">
        <v>17.9</v>
      </c>
      <c r="D13" s="3">
        <v>17.9</v>
      </c>
      <c r="E13" s="6">
        <f t="shared" si="0"/>
        <v>79.55555555555554</v>
      </c>
      <c r="F13" s="4">
        <f t="shared" si="1"/>
        <v>79.55555555555554</v>
      </c>
      <c r="G13" s="6">
        <f t="shared" si="1"/>
        <v>100</v>
      </c>
      <c r="H13" s="20"/>
      <c r="I13" s="3">
        <f>C11+C15+'Видатки заг'!C47</f>
        <v>1448.8</v>
      </c>
      <c r="J13" s="6"/>
      <c r="K13" s="6"/>
      <c r="L13" s="4"/>
      <c r="M13" s="20"/>
      <c r="N13" s="8"/>
      <c r="O13" s="8"/>
      <c r="P13" s="8"/>
      <c r="Q13" s="22"/>
      <c r="R13" s="8">
        <f t="shared" si="2"/>
        <v>17.9</v>
      </c>
      <c r="S13" s="3">
        <f t="shared" si="2"/>
        <v>-1430.8999999999999</v>
      </c>
      <c r="T13" s="6" t="e">
        <f>S13/#REF!*100</f>
        <v>#REF!</v>
      </c>
      <c r="U13" s="6"/>
      <c r="V13" s="4">
        <f t="shared" si="3"/>
        <v>-7993.854748603351</v>
      </c>
    </row>
    <row r="14" spans="1:22" ht="13.5" hidden="1" thickBot="1">
      <c r="A14" s="24" t="s">
        <v>23</v>
      </c>
      <c r="B14" s="20">
        <v>6.8</v>
      </c>
      <c r="C14" s="3">
        <v>5.1</v>
      </c>
      <c r="D14" s="3">
        <v>5.1</v>
      </c>
      <c r="E14" s="6">
        <f t="shared" si="0"/>
        <v>75</v>
      </c>
      <c r="F14" s="4">
        <f t="shared" si="1"/>
        <v>75</v>
      </c>
      <c r="G14" s="6">
        <f t="shared" si="1"/>
        <v>100</v>
      </c>
      <c r="H14" s="20"/>
      <c r="I14" s="3"/>
      <c r="J14" s="6"/>
      <c r="K14" s="6"/>
      <c r="L14" s="4"/>
      <c r="M14" s="20"/>
      <c r="N14" s="8"/>
      <c r="O14" s="8"/>
      <c r="P14" s="8"/>
      <c r="Q14" s="22"/>
      <c r="R14" s="8">
        <f t="shared" si="2"/>
        <v>5.1</v>
      </c>
      <c r="S14" s="3">
        <f t="shared" si="2"/>
        <v>5.1</v>
      </c>
      <c r="T14" s="6" t="e">
        <f>S14/#REF!*100</f>
        <v>#REF!</v>
      </c>
      <c r="U14" s="6"/>
      <c r="V14" s="4">
        <f t="shared" si="3"/>
        <v>100</v>
      </c>
    </row>
    <row r="15" spans="1:22" ht="13.5" hidden="1" thickBot="1">
      <c r="A15" s="24" t="s">
        <v>30</v>
      </c>
      <c r="B15" s="20">
        <v>115.5</v>
      </c>
      <c r="C15" s="3">
        <v>99.6</v>
      </c>
      <c r="D15" s="3">
        <v>99.6</v>
      </c>
      <c r="E15" s="6">
        <f t="shared" si="0"/>
        <v>86.23376623376623</v>
      </c>
      <c r="F15" s="4">
        <f t="shared" si="1"/>
        <v>86.23376623376623</v>
      </c>
      <c r="G15" s="6">
        <f t="shared" si="1"/>
        <v>100</v>
      </c>
      <c r="H15" s="20"/>
      <c r="I15" s="3"/>
      <c r="J15" s="6"/>
      <c r="K15" s="6"/>
      <c r="L15" s="4"/>
      <c r="M15" s="20"/>
      <c r="N15" s="8"/>
      <c r="O15" s="8"/>
      <c r="P15" s="8"/>
      <c r="Q15" s="22"/>
      <c r="R15" s="8">
        <f t="shared" si="2"/>
        <v>99.6</v>
      </c>
      <c r="S15" s="3">
        <f t="shared" si="2"/>
        <v>99.6</v>
      </c>
      <c r="T15" s="6" t="e">
        <f>S15/#REF!*100</f>
        <v>#REF!</v>
      </c>
      <c r="U15" s="6"/>
      <c r="V15" s="4">
        <f t="shared" si="3"/>
        <v>100</v>
      </c>
    </row>
    <row r="16" spans="1:22" ht="13.5" hidden="1" thickBot="1">
      <c r="A16" s="24" t="s">
        <v>15</v>
      </c>
      <c r="B16" s="20">
        <v>5.4</v>
      </c>
      <c r="C16" s="3">
        <v>4</v>
      </c>
      <c r="D16" s="3">
        <v>4</v>
      </c>
      <c r="E16" s="6">
        <f t="shared" si="0"/>
        <v>74.07407407407408</v>
      </c>
      <c r="F16" s="4">
        <f t="shared" si="1"/>
        <v>74.07407407407408</v>
      </c>
      <c r="G16" s="6">
        <f t="shared" si="1"/>
        <v>100</v>
      </c>
      <c r="H16" s="20"/>
      <c r="I16" s="3"/>
      <c r="J16" s="6"/>
      <c r="K16" s="6"/>
      <c r="L16" s="4"/>
      <c r="M16" s="20"/>
      <c r="N16" s="8"/>
      <c r="O16" s="8"/>
      <c r="P16" s="8"/>
      <c r="Q16" s="22"/>
      <c r="R16" s="8">
        <f t="shared" si="2"/>
        <v>4</v>
      </c>
      <c r="S16" s="3">
        <f t="shared" si="2"/>
        <v>4</v>
      </c>
      <c r="T16" s="6" t="e">
        <f>S16/#REF!*100</f>
        <v>#REF!</v>
      </c>
      <c r="U16" s="6"/>
      <c r="V16" s="4">
        <f t="shared" si="3"/>
        <v>100</v>
      </c>
    </row>
    <row r="17" spans="1:22" ht="13.5" hidden="1" thickBot="1">
      <c r="A17" s="24" t="s">
        <v>31</v>
      </c>
      <c r="B17" s="20">
        <v>38.5</v>
      </c>
      <c r="C17" s="3">
        <v>30.8</v>
      </c>
      <c r="D17" s="3">
        <v>30.8</v>
      </c>
      <c r="E17" s="6">
        <f t="shared" si="0"/>
        <v>80</v>
      </c>
      <c r="F17" s="4">
        <f t="shared" si="1"/>
        <v>80</v>
      </c>
      <c r="G17" s="6">
        <f t="shared" si="1"/>
        <v>100</v>
      </c>
      <c r="H17" s="20"/>
      <c r="I17" s="3"/>
      <c r="J17" s="6"/>
      <c r="K17" s="6"/>
      <c r="L17" s="4"/>
      <c r="M17" s="20"/>
      <c r="N17" s="8"/>
      <c r="O17" s="8"/>
      <c r="P17" s="8"/>
      <c r="Q17" s="22"/>
      <c r="R17" s="8">
        <f t="shared" si="2"/>
        <v>30.8</v>
      </c>
      <c r="S17" s="3">
        <f t="shared" si="2"/>
        <v>30.8</v>
      </c>
      <c r="T17" s="6" t="e">
        <f>S17/#REF!*100</f>
        <v>#REF!</v>
      </c>
      <c r="U17" s="6"/>
      <c r="V17" s="4">
        <f t="shared" si="3"/>
        <v>100</v>
      </c>
    </row>
    <row r="18" spans="1:22" ht="13.5" hidden="1" thickBot="1">
      <c r="A18" s="24" t="s">
        <v>32</v>
      </c>
      <c r="B18" s="20">
        <v>13.4</v>
      </c>
      <c r="C18" s="3">
        <v>9.5</v>
      </c>
      <c r="D18" s="3">
        <v>9.5</v>
      </c>
      <c r="E18" s="6">
        <f t="shared" si="0"/>
        <v>70.89552238805969</v>
      </c>
      <c r="F18" s="4">
        <f t="shared" si="1"/>
        <v>70.89552238805969</v>
      </c>
      <c r="G18" s="6">
        <f t="shared" si="1"/>
        <v>100</v>
      </c>
      <c r="H18" s="20"/>
      <c r="I18" s="3"/>
      <c r="J18" s="6"/>
      <c r="K18" s="6"/>
      <c r="L18" s="4"/>
      <c r="M18" s="20"/>
      <c r="N18" s="8"/>
      <c r="O18" s="8"/>
      <c r="P18" s="8"/>
      <c r="Q18" s="22"/>
      <c r="R18" s="8">
        <f t="shared" si="2"/>
        <v>9.5</v>
      </c>
      <c r="S18" s="3">
        <f t="shared" si="2"/>
        <v>9.5</v>
      </c>
      <c r="T18" s="6" t="e">
        <f>S18/#REF!*100</f>
        <v>#REF!</v>
      </c>
      <c r="U18" s="6"/>
      <c r="V18" s="4">
        <f t="shared" si="3"/>
        <v>100</v>
      </c>
    </row>
    <row r="19" spans="1:22" ht="13.5" hidden="1" thickBot="1">
      <c r="A19" s="24" t="s">
        <v>16</v>
      </c>
      <c r="B19" s="20">
        <v>16.6</v>
      </c>
      <c r="C19" s="3">
        <v>13.3</v>
      </c>
      <c r="D19" s="3">
        <v>13.3</v>
      </c>
      <c r="E19" s="6">
        <f t="shared" si="0"/>
        <v>80.12048192771084</v>
      </c>
      <c r="F19" s="4">
        <f t="shared" si="1"/>
        <v>80.12048192771084</v>
      </c>
      <c r="G19" s="6">
        <f t="shared" si="1"/>
        <v>100</v>
      </c>
      <c r="H19" s="20"/>
      <c r="I19" s="3"/>
      <c r="J19" s="6"/>
      <c r="K19" s="6"/>
      <c r="L19" s="4"/>
      <c r="M19" s="20"/>
      <c r="N19" s="8"/>
      <c r="O19" s="8"/>
      <c r="P19" s="8"/>
      <c r="Q19" s="22"/>
      <c r="R19" s="8">
        <f t="shared" si="2"/>
        <v>13.3</v>
      </c>
      <c r="S19" s="3">
        <f t="shared" si="2"/>
        <v>13.3</v>
      </c>
      <c r="T19" s="6" t="e">
        <f>S19/#REF!*100</f>
        <v>#REF!</v>
      </c>
      <c r="U19" s="6"/>
      <c r="V19" s="4">
        <f t="shared" si="3"/>
        <v>100</v>
      </c>
    </row>
    <row r="20" spans="1:22" ht="13.5" hidden="1" thickBot="1">
      <c r="A20" s="24" t="s">
        <v>17</v>
      </c>
      <c r="B20" s="20">
        <v>11.1</v>
      </c>
      <c r="C20" s="3">
        <v>9.8</v>
      </c>
      <c r="D20" s="3">
        <v>9.8</v>
      </c>
      <c r="E20" s="6">
        <f t="shared" si="0"/>
        <v>88.2882882882883</v>
      </c>
      <c r="F20" s="4">
        <f t="shared" si="1"/>
        <v>88.2882882882883</v>
      </c>
      <c r="G20" s="6">
        <f t="shared" si="1"/>
        <v>100</v>
      </c>
      <c r="H20" s="20"/>
      <c r="I20" s="3"/>
      <c r="J20" s="6"/>
      <c r="K20" s="6"/>
      <c r="L20" s="4"/>
      <c r="M20" s="20"/>
      <c r="N20" s="8"/>
      <c r="O20" s="8"/>
      <c r="P20" s="8"/>
      <c r="Q20" s="22"/>
      <c r="R20" s="8">
        <f t="shared" si="2"/>
        <v>9.8</v>
      </c>
      <c r="S20" s="3">
        <f t="shared" si="2"/>
        <v>9.8</v>
      </c>
      <c r="T20" s="6" t="e">
        <f>S20/#REF!*100</f>
        <v>#REF!</v>
      </c>
      <c r="U20" s="6"/>
      <c r="V20" s="4">
        <f t="shared" si="3"/>
        <v>100</v>
      </c>
    </row>
    <row r="21" spans="1:22" ht="12.75" customHeight="1" hidden="1">
      <c r="A21" s="24" t="s">
        <v>33</v>
      </c>
      <c r="B21" s="20">
        <v>18.1</v>
      </c>
      <c r="C21" s="3">
        <v>13.5</v>
      </c>
      <c r="D21" s="3">
        <v>13.5</v>
      </c>
      <c r="E21" s="6">
        <f t="shared" si="0"/>
        <v>74.58563535911603</v>
      </c>
      <c r="F21" s="4">
        <f t="shared" si="1"/>
        <v>74.58563535911603</v>
      </c>
      <c r="G21" s="6">
        <f t="shared" si="1"/>
        <v>100</v>
      </c>
      <c r="H21" s="20"/>
      <c r="I21" s="3"/>
      <c r="J21" s="6"/>
      <c r="K21" s="6"/>
      <c r="L21" s="4"/>
      <c r="M21" s="20"/>
      <c r="N21" s="8"/>
      <c r="O21" s="8"/>
      <c r="P21" s="8"/>
      <c r="Q21" s="22"/>
      <c r="R21" s="8">
        <f t="shared" si="2"/>
        <v>13.5</v>
      </c>
      <c r="S21" s="3">
        <f t="shared" si="2"/>
        <v>13.5</v>
      </c>
      <c r="T21" s="6" t="e">
        <f>S21/#REF!*100</f>
        <v>#REF!</v>
      </c>
      <c r="U21" s="6"/>
      <c r="V21" s="4">
        <f t="shared" si="3"/>
        <v>100</v>
      </c>
    </row>
    <row r="22" spans="1:22" ht="13.5" hidden="1" thickBot="1">
      <c r="A22" s="24" t="s">
        <v>18</v>
      </c>
      <c r="B22" s="20">
        <v>5.9</v>
      </c>
      <c r="C22" s="3">
        <v>4.8</v>
      </c>
      <c r="D22" s="3">
        <v>4.8</v>
      </c>
      <c r="E22" s="6">
        <f t="shared" si="0"/>
        <v>81.35593220338983</v>
      </c>
      <c r="F22" s="4">
        <f t="shared" si="1"/>
        <v>81.35593220338983</v>
      </c>
      <c r="G22" s="6">
        <f t="shared" si="1"/>
        <v>100</v>
      </c>
      <c r="H22" s="20"/>
      <c r="I22" s="3"/>
      <c r="J22" s="6"/>
      <c r="K22" s="6"/>
      <c r="L22" s="4"/>
      <c r="M22" s="20"/>
      <c r="N22" s="8"/>
      <c r="O22" s="8"/>
      <c r="P22" s="8"/>
      <c r="Q22" s="22"/>
      <c r="R22" s="8">
        <f t="shared" si="2"/>
        <v>4.8</v>
      </c>
      <c r="S22" s="3">
        <f t="shared" si="2"/>
        <v>4.8</v>
      </c>
      <c r="T22" s="6" t="e">
        <f>S22/#REF!*100</f>
        <v>#REF!</v>
      </c>
      <c r="U22" s="6"/>
      <c r="V22" s="4">
        <f t="shared" si="3"/>
        <v>100</v>
      </c>
    </row>
    <row r="23" spans="1:22" ht="13.5" hidden="1" thickBot="1">
      <c r="A23" s="24" t="s">
        <v>24</v>
      </c>
      <c r="B23" s="20">
        <v>6</v>
      </c>
      <c r="C23" s="3">
        <v>4.6</v>
      </c>
      <c r="D23" s="3">
        <v>4.6</v>
      </c>
      <c r="E23" s="6">
        <f t="shared" si="0"/>
        <v>76.66666666666666</v>
      </c>
      <c r="F23" s="4">
        <f t="shared" si="1"/>
        <v>76.66666666666666</v>
      </c>
      <c r="G23" s="6">
        <f t="shared" si="1"/>
        <v>100</v>
      </c>
      <c r="H23" s="20"/>
      <c r="I23" s="3"/>
      <c r="J23" s="6"/>
      <c r="K23" s="6"/>
      <c r="L23" s="4"/>
      <c r="M23" s="20"/>
      <c r="N23" s="8"/>
      <c r="O23" s="8"/>
      <c r="P23" s="8"/>
      <c r="Q23" s="22"/>
      <c r="R23" s="8">
        <f t="shared" si="2"/>
        <v>4.6</v>
      </c>
      <c r="S23" s="3">
        <f t="shared" si="2"/>
        <v>4.6</v>
      </c>
      <c r="T23" s="6" t="e">
        <f>S23/#REF!*100</f>
        <v>#REF!</v>
      </c>
      <c r="U23" s="6"/>
      <c r="V23" s="4">
        <f t="shared" si="3"/>
        <v>100</v>
      </c>
    </row>
    <row r="24" spans="1:22" ht="13.5" hidden="1" thickBot="1">
      <c r="A24" s="24" t="s">
        <v>34</v>
      </c>
      <c r="B24" s="20">
        <v>25.6</v>
      </c>
      <c r="C24" s="3">
        <v>17.6</v>
      </c>
      <c r="D24" s="3">
        <v>17.6</v>
      </c>
      <c r="E24" s="6">
        <f t="shared" si="0"/>
        <v>68.75</v>
      </c>
      <c r="F24" s="4">
        <f t="shared" si="1"/>
        <v>68.75</v>
      </c>
      <c r="G24" s="6">
        <f t="shared" si="1"/>
        <v>100</v>
      </c>
      <c r="H24" s="20"/>
      <c r="I24" s="3"/>
      <c r="J24" s="6"/>
      <c r="K24" s="6"/>
      <c r="L24" s="4"/>
      <c r="M24" s="20"/>
      <c r="N24" s="8"/>
      <c r="O24" s="8"/>
      <c r="P24" s="8"/>
      <c r="Q24" s="22"/>
      <c r="R24" s="8">
        <f t="shared" si="2"/>
        <v>17.6</v>
      </c>
      <c r="S24" s="3">
        <f t="shared" si="2"/>
        <v>17.6</v>
      </c>
      <c r="T24" s="6" t="e">
        <f>S24/#REF!*100</f>
        <v>#REF!</v>
      </c>
      <c r="U24" s="6"/>
      <c r="V24" s="4">
        <f t="shared" si="3"/>
        <v>100</v>
      </c>
    </row>
    <row r="25" spans="1:22" ht="13.5" hidden="1" thickBot="1">
      <c r="A25" s="24" t="s">
        <v>19</v>
      </c>
      <c r="B25" s="20">
        <v>9.2</v>
      </c>
      <c r="C25" s="3">
        <v>7</v>
      </c>
      <c r="D25" s="3">
        <v>7</v>
      </c>
      <c r="E25" s="6">
        <f t="shared" si="0"/>
        <v>76.08695652173914</v>
      </c>
      <c r="F25" s="4">
        <f t="shared" si="1"/>
        <v>76.08695652173914</v>
      </c>
      <c r="G25" s="6">
        <f t="shared" si="1"/>
        <v>100</v>
      </c>
      <c r="H25" s="20"/>
      <c r="I25" s="3"/>
      <c r="J25" s="6"/>
      <c r="K25" s="6"/>
      <c r="L25" s="4"/>
      <c r="M25" s="20"/>
      <c r="N25" s="8"/>
      <c r="O25" s="8"/>
      <c r="P25" s="8"/>
      <c r="Q25" s="22"/>
      <c r="R25" s="8">
        <f t="shared" si="2"/>
        <v>7</v>
      </c>
      <c r="S25" s="3">
        <f t="shared" si="2"/>
        <v>7</v>
      </c>
      <c r="T25" s="6" t="e">
        <f>S25/#REF!*100</f>
        <v>#REF!</v>
      </c>
      <c r="U25" s="6"/>
      <c r="V25" s="4">
        <f t="shared" si="3"/>
        <v>100</v>
      </c>
    </row>
    <row r="26" spans="1:22" ht="13.5" hidden="1" thickBot="1">
      <c r="A26" s="24" t="s">
        <v>35</v>
      </c>
      <c r="B26" s="20">
        <v>83.3</v>
      </c>
      <c r="C26" s="3">
        <v>77.9</v>
      </c>
      <c r="D26" s="3">
        <v>77.9</v>
      </c>
      <c r="E26" s="6">
        <f t="shared" si="0"/>
        <v>93.51740696278512</v>
      </c>
      <c r="F26" s="4">
        <f t="shared" si="1"/>
        <v>93.51740696278512</v>
      </c>
      <c r="G26" s="6">
        <f t="shared" si="1"/>
        <v>100</v>
      </c>
      <c r="H26" s="20"/>
      <c r="I26" s="3"/>
      <c r="J26" s="6"/>
      <c r="K26" s="6"/>
      <c r="L26" s="4"/>
      <c r="M26" s="20"/>
      <c r="N26" s="8"/>
      <c r="O26" s="8"/>
      <c r="P26" s="8"/>
      <c r="Q26" s="22"/>
      <c r="R26" s="8">
        <f t="shared" si="2"/>
        <v>77.9</v>
      </c>
      <c r="S26" s="3">
        <f t="shared" si="2"/>
        <v>77.9</v>
      </c>
      <c r="T26" s="6" t="e">
        <f>S26/#REF!*100</f>
        <v>#REF!</v>
      </c>
      <c r="U26" s="6"/>
      <c r="V26" s="4">
        <f t="shared" si="3"/>
        <v>100</v>
      </c>
    </row>
    <row r="27" spans="1:22" ht="13.5" hidden="1" thickBot="1">
      <c r="A27" s="24" t="s">
        <v>29</v>
      </c>
      <c r="B27" s="20">
        <v>6.6</v>
      </c>
      <c r="C27" s="3">
        <v>5.1</v>
      </c>
      <c r="D27" s="3">
        <v>5.1</v>
      </c>
      <c r="E27" s="6">
        <f t="shared" si="0"/>
        <v>77.27272727272727</v>
      </c>
      <c r="F27" s="4">
        <f t="shared" si="1"/>
        <v>77.27272727272727</v>
      </c>
      <c r="G27" s="6">
        <f t="shared" si="1"/>
        <v>100</v>
      </c>
      <c r="H27" s="20"/>
      <c r="I27" s="3"/>
      <c r="J27" s="6"/>
      <c r="K27" s="6"/>
      <c r="L27" s="4"/>
      <c r="M27" s="20"/>
      <c r="N27" s="8"/>
      <c r="O27" s="8"/>
      <c r="P27" s="8"/>
      <c r="Q27" s="22"/>
      <c r="R27" s="8">
        <f t="shared" si="2"/>
        <v>5.1</v>
      </c>
      <c r="S27" s="3">
        <f t="shared" si="2"/>
        <v>5.1</v>
      </c>
      <c r="T27" s="6" t="e">
        <f>S27/#REF!*100</f>
        <v>#REF!</v>
      </c>
      <c r="U27" s="6"/>
      <c r="V27" s="4">
        <f t="shared" si="3"/>
        <v>100</v>
      </c>
    </row>
    <row r="28" spans="1:22" ht="13.5" hidden="1" thickBot="1">
      <c r="A28" s="24" t="s">
        <v>20</v>
      </c>
      <c r="B28" s="20">
        <v>2.9</v>
      </c>
      <c r="C28" s="3">
        <v>2.4</v>
      </c>
      <c r="D28" s="3">
        <v>2.4</v>
      </c>
      <c r="E28" s="6">
        <f t="shared" si="0"/>
        <v>82.75862068965517</v>
      </c>
      <c r="F28" s="4">
        <f t="shared" si="1"/>
        <v>82.75862068965517</v>
      </c>
      <c r="G28" s="6">
        <f t="shared" si="1"/>
        <v>100</v>
      </c>
      <c r="H28" s="20"/>
      <c r="I28" s="3"/>
      <c r="J28" s="6"/>
      <c r="K28" s="6"/>
      <c r="L28" s="4"/>
      <c r="M28" s="20"/>
      <c r="N28" s="8"/>
      <c r="O28" s="8"/>
      <c r="P28" s="8"/>
      <c r="Q28" s="22"/>
      <c r="R28" s="8">
        <f t="shared" si="2"/>
        <v>2.4</v>
      </c>
      <c r="S28" s="3">
        <f t="shared" si="2"/>
        <v>2.4</v>
      </c>
      <c r="T28" s="6" t="e">
        <f>S28/#REF!*100</f>
        <v>#REF!</v>
      </c>
      <c r="U28" s="6"/>
      <c r="V28" s="4">
        <f t="shared" si="3"/>
        <v>100</v>
      </c>
    </row>
    <row r="29" spans="1:22" ht="13.5" hidden="1" thickBot="1">
      <c r="A29" s="24" t="s">
        <v>21</v>
      </c>
      <c r="B29" s="20">
        <v>5.9</v>
      </c>
      <c r="C29" s="3">
        <v>3</v>
      </c>
      <c r="D29" s="3">
        <v>3</v>
      </c>
      <c r="E29" s="6">
        <f t="shared" si="0"/>
        <v>50.847457627118644</v>
      </c>
      <c r="F29" s="4">
        <f t="shared" si="1"/>
        <v>50.847457627118644</v>
      </c>
      <c r="G29" s="6">
        <f t="shared" si="1"/>
        <v>100</v>
      </c>
      <c r="H29" s="20"/>
      <c r="I29" s="3"/>
      <c r="J29" s="6"/>
      <c r="K29" s="6"/>
      <c r="L29" s="4"/>
      <c r="M29" s="20"/>
      <c r="N29" s="8"/>
      <c r="O29" s="8"/>
      <c r="P29" s="8"/>
      <c r="Q29" s="22"/>
      <c r="R29" s="8">
        <f t="shared" si="2"/>
        <v>3</v>
      </c>
      <c r="S29" s="3">
        <f t="shared" si="2"/>
        <v>3</v>
      </c>
      <c r="T29" s="6" t="e">
        <f>S29/#REF!*100</f>
        <v>#REF!</v>
      </c>
      <c r="U29" s="6"/>
      <c r="V29" s="4">
        <f t="shared" si="3"/>
        <v>100</v>
      </c>
    </row>
    <row r="30" spans="1:22" ht="13.5" hidden="1" thickBot="1">
      <c r="A30" s="24" t="s">
        <v>28</v>
      </c>
      <c r="B30" s="20">
        <v>11.2</v>
      </c>
      <c r="C30" s="3">
        <v>8.7</v>
      </c>
      <c r="D30" s="3">
        <v>8.7</v>
      </c>
      <c r="E30" s="6">
        <f t="shared" si="0"/>
        <v>77.67857142857143</v>
      </c>
      <c r="F30" s="4">
        <f t="shared" si="1"/>
        <v>77.67857142857143</v>
      </c>
      <c r="G30" s="6">
        <f t="shared" si="1"/>
        <v>100</v>
      </c>
      <c r="H30" s="20"/>
      <c r="I30" s="3"/>
      <c r="J30" s="6"/>
      <c r="K30" s="6"/>
      <c r="L30" s="4"/>
      <c r="M30" s="20"/>
      <c r="N30" s="8"/>
      <c r="O30" s="8"/>
      <c r="P30" s="8"/>
      <c r="Q30" s="22"/>
      <c r="R30" s="8">
        <f t="shared" si="2"/>
        <v>8.7</v>
      </c>
      <c r="S30" s="3">
        <f t="shared" si="2"/>
        <v>8.7</v>
      </c>
      <c r="T30" s="6" t="e">
        <f>S30/#REF!*100</f>
        <v>#REF!</v>
      </c>
      <c r="U30" s="6"/>
      <c r="V30" s="4">
        <f t="shared" si="3"/>
        <v>100</v>
      </c>
    </row>
    <row r="31" spans="1:22" ht="13.5" hidden="1" thickBot="1">
      <c r="A31" s="24" t="s">
        <v>22</v>
      </c>
      <c r="B31" s="20">
        <v>7.6</v>
      </c>
      <c r="C31" s="3">
        <v>5.7</v>
      </c>
      <c r="D31" s="3">
        <v>5.7</v>
      </c>
      <c r="E31" s="6">
        <f t="shared" si="0"/>
        <v>75.00000000000001</v>
      </c>
      <c r="F31" s="4">
        <f t="shared" si="1"/>
        <v>75.00000000000001</v>
      </c>
      <c r="G31" s="6">
        <f t="shared" si="1"/>
        <v>100</v>
      </c>
      <c r="H31" s="20"/>
      <c r="I31" s="3"/>
      <c r="J31" s="6"/>
      <c r="K31" s="6"/>
      <c r="L31" s="4"/>
      <c r="M31" s="20"/>
      <c r="N31" s="8"/>
      <c r="O31" s="8"/>
      <c r="P31" s="8"/>
      <c r="Q31" s="22"/>
      <c r="R31" s="8">
        <f t="shared" si="2"/>
        <v>5.7</v>
      </c>
      <c r="S31" s="3">
        <f t="shared" si="2"/>
        <v>5.7</v>
      </c>
      <c r="T31" s="6" t="e">
        <f>S31/#REF!*100</f>
        <v>#REF!</v>
      </c>
      <c r="U31" s="6"/>
      <c r="V31" s="4">
        <f t="shared" si="3"/>
        <v>100</v>
      </c>
    </row>
    <row r="32" spans="1:22" ht="13.5" hidden="1" thickBot="1">
      <c r="A32" s="25" t="s">
        <v>37</v>
      </c>
      <c r="B32" s="21">
        <v>1.7</v>
      </c>
      <c r="C32" s="9">
        <v>1</v>
      </c>
      <c r="D32" s="9">
        <v>1</v>
      </c>
      <c r="E32" s="7">
        <f t="shared" si="0"/>
        <v>58.82352941176471</v>
      </c>
      <c r="F32" s="37">
        <f t="shared" si="1"/>
        <v>58.82352941176471</v>
      </c>
      <c r="G32" s="7">
        <f t="shared" si="1"/>
        <v>100</v>
      </c>
      <c r="H32" s="21"/>
      <c r="I32" s="9"/>
      <c r="J32" s="7"/>
      <c r="K32" s="7"/>
      <c r="L32" s="37"/>
      <c r="M32" s="21"/>
      <c r="N32" s="10"/>
      <c r="O32" s="10"/>
      <c r="P32" s="10"/>
      <c r="Q32" s="23"/>
      <c r="R32" s="10">
        <f t="shared" si="2"/>
        <v>1</v>
      </c>
      <c r="S32" s="9">
        <f t="shared" si="2"/>
        <v>1</v>
      </c>
      <c r="T32" s="7" t="e">
        <f>S32/#REF!*100</f>
        <v>#REF!</v>
      </c>
      <c r="U32" s="7"/>
      <c r="V32" s="37">
        <f>S32/R32*100</f>
        <v>100</v>
      </c>
    </row>
    <row r="33" spans="1:22" s="63" customFormat="1" ht="15" customHeight="1">
      <c r="A33" s="262" t="s">
        <v>27</v>
      </c>
      <c r="B33" s="498">
        <f>1224.5+77.6</f>
        <v>1302.1</v>
      </c>
      <c r="C33" s="61">
        <v>5375.9</v>
      </c>
      <c r="D33" s="61">
        <v>4791.4</v>
      </c>
      <c r="E33" s="61">
        <v>4678.8</v>
      </c>
      <c r="F33" s="61">
        <v>89.12740192339888</v>
      </c>
      <c r="G33" s="61">
        <v>87.03286891497238</v>
      </c>
      <c r="H33" s="61">
        <v>4440.8</v>
      </c>
      <c r="I33" s="61">
        <v>4190.7</v>
      </c>
      <c r="J33" s="61">
        <v>4121.5</v>
      </c>
      <c r="K33" s="61">
        <v>94.36813186813185</v>
      </c>
      <c r="L33" s="61">
        <v>92.80985408034587</v>
      </c>
      <c r="M33" s="61">
        <v>129.6</v>
      </c>
      <c r="N33" s="61">
        <v>88.2</v>
      </c>
      <c r="O33" s="61">
        <v>88.2</v>
      </c>
      <c r="P33" s="61">
        <v>68.05555555555556</v>
      </c>
      <c r="Q33" s="61">
        <v>68.05555555555556</v>
      </c>
      <c r="R33" s="61">
        <v>805.4999999999994</v>
      </c>
      <c r="S33" s="61">
        <v>512.4999999999998</v>
      </c>
      <c r="T33" s="61">
        <v>469.1000000000002</v>
      </c>
      <c r="U33" s="61">
        <v>63.62507759155805</v>
      </c>
      <c r="V33" s="499">
        <v>58.23711980136568</v>
      </c>
    </row>
    <row r="34" spans="1:22" s="63" customFormat="1" ht="15" customHeight="1">
      <c r="A34" s="262" t="s">
        <v>199</v>
      </c>
      <c r="B34" s="282"/>
      <c r="C34" s="61">
        <v>528.2</v>
      </c>
      <c r="D34" s="61">
        <v>474.8</v>
      </c>
      <c r="E34" s="61">
        <v>444</v>
      </c>
      <c r="F34" s="61">
        <v>89.89019310867096</v>
      </c>
      <c r="G34" s="61">
        <v>84.05906853464596</v>
      </c>
      <c r="H34" s="61">
        <v>258.4</v>
      </c>
      <c r="I34" s="61">
        <v>258.4</v>
      </c>
      <c r="J34" s="61">
        <v>250.2</v>
      </c>
      <c r="K34" s="61">
        <v>100</v>
      </c>
      <c r="L34" s="61">
        <v>96.82662538699691</v>
      </c>
      <c r="M34" s="61">
        <v>10.1</v>
      </c>
      <c r="N34" s="61">
        <v>10.1</v>
      </c>
      <c r="O34" s="61">
        <v>4.2</v>
      </c>
      <c r="P34" s="61">
        <v>100</v>
      </c>
      <c r="Q34" s="61">
        <v>41.584158415841586</v>
      </c>
      <c r="R34" s="61">
        <v>259.70000000000005</v>
      </c>
      <c r="S34" s="61">
        <v>206.30000000000004</v>
      </c>
      <c r="T34" s="61">
        <v>189.60000000000002</v>
      </c>
      <c r="U34" s="61">
        <v>79.43781286099345</v>
      </c>
      <c r="V34" s="499">
        <v>73.00731613400076</v>
      </c>
    </row>
    <row r="35" spans="1:24" s="63" customFormat="1" ht="16.5" customHeight="1">
      <c r="A35" s="262" t="s">
        <v>347</v>
      </c>
      <c r="B35" s="276">
        <f>19422.6+260</f>
        <v>19682.6</v>
      </c>
      <c r="C35" s="61">
        <v>122510.1</v>
      </c>
      <c r="D35" s="61">
        <v>110223.1</v>
      </c>
      <c r="E35" s="61">
        <v>108781.7</v>
      </c>
      <c r="F35" s="61">
        <v>89.97062283028093</v>
      </c>
      <c r="G35" s="61">
        <v>88.79406677490263</v>
      </c>
      <c r="H35" s="61">
        <v>82223.3</v>
      </c>
      <c r="I35" s="61">
        <v>74706.7</v>
      </c>
      <c r="J35" s="61">
        <v>74610.2</v>
      </c>
      <c r="K35" s="61">
        <v>90.85830901946285</v>
      </c>
      <c r="L35" s="61">
        <v>90.74094569300915</v>
      </c>
      <c r="M35" s="61">
        <v>12603.6</v>
      </c>
      <c r="N35" s="61">
        <v>10536.6</v>
      </c>
      <c r="O35" s="61">
        <v>10316</v>
      </c>
      <c r="P35" s="61">
        <v>83.5999238312863</v>
      </c>
      <c r="Q35" s="61">
        <v>81.84963026436891</v>
      </c>
      <c r="R35" s="61">
        <v>27683.200000000004</v>
      </c>
      <c r="S35" s="61">
        <v>24979.80000000001</v>
      </c>
      <c r="T35" s="61">
        <v>23855.5</v>
      </c>
      <c r="U35" s="61">
        <v>90.23451046121838</v>
      </c>
      <c r="V35" s="86">
        <v>86.17320251993988</v>
      </c>
      <c r="X35" s="500"/>
    </row>
    <row r="36" spans="1:22" s="63" customFormat="1" ht="12.75">
      <c r="A36" s="262" t="s">
        <v>263</v>
      </c>
      <c r="B36" s="276"/>
      <c r="C36" s="61">
        <v>10418.7</v>
      </c>
      <c r="D36" s="61">
        <v>9502.3</v>
      </c>
      <c r="E36" s="61">
        <v>8585.1</v>
      </c>
      <c r="F36" s="61">
        <v>91.2042769251442</v>
      </c>
      <c r="G36" s="61">
        <v>82.40087534913185</v>
      </c>
      <c r="H36" s="61">
        <v>5679</v>
      </c>
      <c r="I36" s="61">
        <v>5562.9</v>
      </c>
      <c r="J36" s="61">
        <v>5287.3</v>
      </c>
      <c r="K36" s="61">
        <v>97.95562599049128</v>
      </c>
      <c r="L36" s="61">
        <v>93.10265891882375</v>
      </c>
      <c r="M36" s="61">
        <v>1106.1</v>
      </c>
      <c r="N36" s="61">
        <v>1031.2</v>
      </c>
      <c r="O36" s="61">
        <v>621.5</v>
      </c>
      <c r="P36" s="61">
        <v>93.2284603562065</v>
      </c>
      <c r="Q36" s="61">
        <v>56.18840972787271</v>
      </c>
      <c r="R36" s="61">
        <v>3633.600000000001</v>
      </c>
      <c r="S36" s="61">
        <v>2908.2</v>
      </c>
      <c r="T36" s="61">
        <v>2676.3</v>
      </c>
      <c r="U36" s="61">
        <v>80.0363276089828</v>
      </c>
      <c r="V36" s="86">
        <v>73.65422721268162</v>
      </c>
    </row>
    <row r="37" spans="1:24" s="63" customFormat="1" ht="12.75">
      <c r="A37" s="262" t="s">
        <v>196</v>
      </c>
      <c r="B37" s="276" t="e">
        <f>40787.3-#REF!</f>
        <v>#REF!</v>
      </c>
      <c r="C37" s="61">
        <v>208172.4</v>
      </c>
      <c r="D37" s="61">
        <v>194181.2</v>
      </c>
      <c r="E37" s="61">
        <v>190639.09999999998</v>
      </c>
      <c r="F37" s="61">
        <v>93.27903218678365</v>
      </c>
      <c r="G37" s="61">
        <v>91.57750979476626</v>
      </c>
      <c r="H37" s="61">
        <v>349.7</v>
      </c>
      <c r="I37" s="61">
        <v>347.2</v>
      </c>
      <c r="J37" s="61">
        <v>347.1</v>
      </c>
      <c r="K37" s="61">
        <v>99.28510151558478</v>
      </c>
      <c r="L37" s="61">
        <v>99.25650557620818</v>
      </c>
      <c r="M37" s="61">
        <v>39.1</v>
      </c>
      <c r="N37" s="61">
        <v>27.2</v>
      </c>
      <c r="O37" s="61">
        <v>26.8</v>
      </c>
      <c r="P37" s="61">
        <v>69.56521739130434</v>
      </c>
      <c r="Q37" s="61">
        <v>68.54219948849105</v>
      </c>
      <c r="R37" s="61">
        <v>207783.59999999998</v>
      </c>
      <c r="S37" s="61">
        <v>193806.8</v>
      </c>
      <c r="T37" s="61">
        <v>190265.19999999998</v>
      </c>
      <c r="U37" s="61">
        <v>93.27338635002955</v>
      </c>
      <c r="V37" s="86">
        <v>91.56892074254176</v>
      </c>
      <c r="X37" s="500"/>
    </row>
    <row r="38" spans="1:22" s="63" customFormat="1" ht="12.75">
      <c r="A38" s="262" t="s">
        <v>200</v>
      </c>
      <c r="B38" s="276" t="e">
        <f>16321.8-B39-#REF!+5</f>
        <v>#REF!</v>
      </c>
      <c r="C38" s="61">
        <v>41760.6</v>
      </c>
      <c r="D38" s="61">
        <v>35664.1</v>
      </c>
      <c r="E38" s="61">
        <v>35442.2</v>
      </c>
      <c r="F38" s="61">
        <v>85.40131128384171</v>
      </c>
      <c r="G38" s="61">
        <v>84.86994918655382</v>
      </c>
      <c r="H38" s="61">
        <v>23716.5</v>
      </c>
      <c r="I38" s="61">
        <v>23374.4</v>
      </c>
      <c r="J38" s="61">
        <v>23343</v>
      </c>
      <c r="K38" s="61">
        <v>98.55754432568044</v>
      </c>
      <c r="L38" s="61">
        <v>98.4251470495225</v>
      </c>
      <c r="M38" s="61">
        <v>9572.8</v>
      </c>
      <c r="N38" s="61">
        <v>6125.9</v>
      </c>
      <c r="O38" s="61">
        <v>6101</v>
      </c>
      <c r="P38" s="61">
        <v>63.99277118502423</v>
      </c>
      <c r="Q38" s="61">
        <v>63.732659201069694</v>
      </c>
      <c r="R38" s="61">
        <v>8471.3</v>
      </c>
      <c r="S38" s="61">
        <v>6163.799999999997</v>
      </c>
      <c r="T38" s="61">
        <v>5998.199999999997</v>
      </c>
      <c r="U38" s="61">
        <v>72.76096939076645</v>
      </c>
      <c r="V38" s="86">
        <v>70.80613365126955</v>
      </c>
    </row>
    <row r="39" spans="1:22" s="331" customFormat="1" ht="26.25" customHeight="1" hidden="1">
      <c r="A39" s="330" t="s">
        <v>127</v>
      </c>
      <c r="B39" s="332">
        <v>27</v>
      </c>
      <c r="C39" s="250"/>
      <c r="D39" s="250"/>
      <c r="E39" s="250"/>
      <c r="F39" s="250" t="e">
        <v>#DIV/0!</v>
      </c>
      <c r="G39" s="250" t="e">
        <v>#DIV/0!</v>
      </c>
      <c r="H39" s="250"/>
      <c r="I39" s="250"/>
      <c r="J39" s="250"/>
      <c r="K39" s="250"/>
      <c r="L39" s="335"/>
      <c r="M39" s="250"/>
      <c r="N39" s="250"/>
      <c r="O39" s="250"/>
      <c r="P39" s="250"/>
      <c r="Q39" s="335"/>
      <c r="R39" s="250">
        <v>0</v>
      </c>
      <c r="S39" s="250">
        <v>0</v>
      </c>
      <c r="T39" s="250">
        <v>0</v>
      </c>
      <c r="U39" s="250" t="e">
        <v>#DIV/0!</v>
      </c>
      <c r="V39" s="333" t="e">
        <v>#DIV/0!</v>
      </c>
    </row>
    <row r="40" spans="1:22" s="331" customFormat="1" ht="12.75" hidden="1">
      <c r="A40" s="330" t="s">
        <v>81</v>
      </c>
      <c r="B40" s="332">
        <f>2146.1+100</f>
        <v>2246.1</v>
      </c>
      <c r="C40" s="250"/>
      <c r="D40" s="250"/>
      <c r="E40" s="250"/>
      <c r="F40" s="250" t="e">
        <v>#DIV/0!</v>
      </c>
      <c r="G40" s="250" t="e">
        <v>#DIV/0!</v>
      </c>
      <c r="H40" s="250"/>
      <c r="I40" s="250"/>
      <c r="J40" s="250"/>
      <c r="K40" s="250" t="e">
        <v>#DIV/0!</v>
      </c>
      <c r="L40" s="250" t="e">
        <v>#DIV/0!</v>
      </c>
      <c r="M40" s="250"/>
      <c r="N40" s="250"/>
      <c r="O40" s="250"/>
      <c r="P40" s="250" t="e">
        <v>#DIV/0!</v>
      </c>
      <c r="Q40" s="250" t="e">
        <v>#DIV/0!</v>
      </c>
      <c r="R40" s="250">
        <v>0</v>
      </c>
      <c r="S40" s="250">
        <v>0</v>
      </c>
      <c r="T40" s="250">
        <v>0</v>
      </c>
      <c r="U40" s="335" t="e">
        <v>#DIV/0!</v>
      </c>
      <c r="V40" s="333" t="e">
        <v>#DIV/0!</v>
      </c>
    </row>
    <row r="41" spans="1:22" s="331" customFormat="1" ht="12.75" customHeight="1" hidden="1">
      <c r="A41" s="330" t="s">
        <v>67</v>
      </c>
      <c r="B41" s="332"/>
      <c r="C41" s="250"/>
      <c r="D41" s="250"/>
      <c r="E41" s="250"/>
      <c r="F41" s="250" t="e">
        <v>#DIV/0!</v>
      </c>
      <c r="G41" s="250" t="e">
        <v>#DIV/0!</v>
      </c>
      <c r="H41" s="250"/>
      <c r="I41" s="250"/>
      <c r="J41" s="250"/>
      <c r="K41" s="250"/>
      <c r="L41" s="250" t="e">
        <v>#DIV/0!</v>
      </c>
      <c r="M41" s="250"/>
      <c r="N41" s="250"/>
      <c r="O41" s="250"/>
      <c r="P41" s="250"/>
      <c r="Q41" s="250"/>
      <c r="R41" s="250">
        <v>0</v>
      </c>
      <c r="S41" s="250">
        <v>0</v>
      </c>
      <c r="T41" s="250">
        <v>0</v>
      </c>
      <c r="U41" s="250" t="e">
        <v>#DIV/0!</v>
      </c>
      <c r="V41" s="333" t="e">
        <v>#DIV/0!</v>
      </c>
    </row>
    <row r="42" spans="1:22" s="331" customFormat="1" ht="12.75" customHeight="1" hidden="1">
      <c r="A42" s="330" t="s">
        <v>201</v>
      </c>
      <c r="B42" s="332">
        <v>200</v>
      </c>
      <c r="C42" s="250"/>
      <c r="D42" s="250"/>
      <c r="E42" s="250"/>
      <c r="F42" s="250" t="e">
        <v>#DIV/0!</v>
      </c>
      <c r="G42" s="250" t="e">
        <v>#DIV/0!</v>
      </c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>
        <v>0</v>
      </c>
      <c r="S42" s="250">
        <v>0</v>
      </c>
      <c r="T42" s="250">
        <v>0</v>
      </c>
      <c r="U42" s="250" t="e">
        <v>#DIV/0!</v>
      </c>
      <c r="V42" s="333" t="e">
        <v>#DIV/0!</v>
      </c>
    </row>
    <row r="43" spans="1:22" s="63" customFormat="1" ht="25.5">
      <c r="A43" s="262" t="s">
        <v>241</v>
      </c>
      <c r="B43" s="276"/>
      <c r="C43" s="61">
        <v>704.6</v>
      </c>
      <c r="D43" s="61">
        <v>342.8</v>
      </c>
      <c r="E43" s="61">
        <v>327.7</v>
      </c>
      <c r="F43" s="61">
        <v>48.65171728640363</v>
      </c>
      <c r="G43" s="61">
        <v>46.508657394266244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>
        <v>704.6</v>
      </c>
      <c r="S43" s="61">
        <v>342.8</v>
      </c>
      <c r="T43" s="61">
        <v>327.7</v>
      </c>
      <c r="U43" s="61">
        <v>48.65171728640363</v>
      </c>
      <c r="V43" s="86">
        <v>46.508657394266244</v>
      </c>
    </row>
    <row r="44" spans="1:24" s="63" customFormat="1" ht="12.75">
      <c r="A44" s="262" t="s">
        <v>348</v>
      </c>
      <c r="B44" s="276">
        <f>5494.6-B46</f>
        <v>5354.6</v>
      </c>
      <c r="C44" s="61">
        <v>30181.7</v>
      </c>
      <c r="D44" s="61">
        <v>28985.2</v>
      </c>
      <c r="E44" s="61">
        <v>28014</v>
      </c>
      <c r="F44" s="61">
        <v>96.0356772481338</v>
      </c>
      <c r="G44" s="61">
        <v>92.81783332284132</v>
      </c>
      <c r="H44" s="61">
        <v>8374.4</v>
      </c>
      <c r="I44" s="61">
        <v>8299.5</v>
      </c>
      <c r="J44" s="61">
        <v>8203.4</v>
      </c>
      <c r="K44" s="61">
        <v>99.10560756591518</v>
      </c>
      <c r="L44" s="61">
        <v>97.95806266717616</v>
      </c>
      <c r="M44" s="61">
        <v>2616.3</v>
      </c>
      <c r="N44" s="61">
        <v>2187.8</v>
      </c>
      <c r="O44" s="61">
        <v>1771</v>
      </c>
      <c r="P44" s="61">
        <v>83.62190880250736</v>
      </c>
      <c r="Q44" s="61">
        <v>67.69101402744333</v>
      </c>
      <c r="R44" s="61">
        <v>19191.000000000004</v>
      </c>
      <c r="S44" s="61">
        <v>18497.9</v>
      </c>
      <c r="T44" s="61">
        <v>18039.6</v>
      </c>
      <c r="U44" s="61">
        <v>96.3884112344328</v>
      </c>
      <c r="V44" s="86">
        <v>94.00031264655304</v>
      </c>
      <c r="X44" s="500"/>
    </row>
    <row r="45" spans="1:24" s="331" customFormat="1" ht="25.5" hidden="1">
      <c r="A45" s="330" t="s">
        <v>240</v>
      </c>
      <c r="B45" s="332"/>
      <c r="C45" s="250"/>
      <c r="D45" s="250"/>
      <c r="E45" s="250"/>
      <c r="F45" s="250" t="e">
        <v>#DIV/0!</v>
      </c>
      <c r="G45" s="250" t="e">
        <v>#DIV/0!</v>
      </c>
      <c r="H45" s="250"/>
      <c r="I45" s="250"/>
      <c r="J45" s="250"/>
      <c r="K45" s="250"/>
      <c r="L45" s="250"/>
      <c r="M45" s="250"/>
      <c r="N45" s="250"/>
      <c r="O45" s="250"/>
      <c r="P45" s="250"/>
      <c r="Q45" s="335"/>
      <c r="R45" s="250">
        <v>0</v>
      </c>
      <c r="S45" s="250">
        <v>0</v>
      </c>
      <c r="T45" s="250">
        <v>0</v>
      </c>
      <c r="U45" s="61" t="e">
        <v>#DIV/0!</v>
      </c>
      <c r="V45" s="86" t="e">
        <v>#DIV/0!</v>
      </c>
      <c r="X45" s="334"/>
    </row>
    <row r="46" spans="1:22" s="331" customFormat="1" ht="12.75" hidden="1">
      <c r="A46" s="330" t="s">
        <v>69</v>
      </c>
      <c r="B46" s="332">
        <v>140</v>
      </c>
      <c r="C46" s="250"/>
      <c r="D46" s="250"/>
      <c r="E46" s="250"/>
      <c r="F46" s="250" t="e">
        <v>#DIV/0!</v>
      </c>
      <c r="G46" s="250" t="e">
        <v>#DIV/0!</v>
      </c>
      <c r="H46" s="250"/>
      <c r="I46" s="250"/>
      <c r="J46" s="250"/>
      <c r="K46" s="250"/>
      <c r="L46" s="250" t="e">
        <v>#DIV/0!</v>
      </c>
      <c r="M46" s="250"/>
      <c r="N46" s="250"/>
      <c r="O46" s="250"/>
      <c r="P46" s="250"/>
      <c r="Q46" s="335"/>
      <c r="R46" s="250">
        <v>0</v>
      </c>
      <c r="S46" s="250">
        <v>0</v>
      </c>
      <c r="T46" s="250">
        <v>0</v>
      </c>
      <c r="U46" s="61" t="e">
        <v>#DIV/0!</v>
      </c>
      <c r="V46" s="86" t="e">
        <v>#DIV/0!</v>
      </c>
    </row>
    <row r="47" spans="1:22" s="63" customFormat="1" ht="15" customHeight="1">
      <c r="A47" s="262" t="s">
        <v>349</v>
      </c>
      <c r="B47" s="276"/>
      <c r="C47" s="61">
        <v>1266</v>
      </c>
      <c r="D47" s="61">
        <v>1266</v>
      </c>
      <c r="E47" s="61">
        <v>476</v>
      </c>
      <c r="F47" s="61">
        <v>100</v>
      </c>
      <c r="G47" s="61">
        <v>37.598736176935226</v>
      </c>
      <c r="H47" s="61"/>
      <c r="I47" s="61"/>
      <c r="J47" s="61"/>
      <c r="K47" s="61"/>
      <c r="L47" s="61"/>
      <c r="M47" s="61"/>
      <c r="N47" s="61"/>
      <c r="O47" s="61"/>
      <c r="P47" s="61"/>
      <c r="Q47" s="501"/>
      <c r="R47" s="61">
        <v>1266</v>
      </c>
      <c r="S47" s="61">
        <v>1266</v>
      </c>
      <c r="T47" s="61">
        <v>476</v>
      </c>
      <c r="U47" s="61">
        <v>100</v>
      </c>
      <c r="V47" s="86">
        <v>37.598736176935226</v>
      </c>
    </row>
    <row r="48" spans="1:22" s="331" customFormat="1" ht="12.75" customHeight="1" hidden="1">
      <c r="A48" s="330" t="s">
        <v>242</v>
      </c>
      <c r="B48" s="332">
        <v>37</v>
      </c>
      <c r="C48" s="250"/>
      <c r="D48" s="250"/>
      <c r="E48" s="250"/>
      <c r="F48" s="250" t="e">
        <v>#DIV/0!</v>
      </c>
      <c r="G48" s="250" t="e">
        <v>#DIV/0!</v>
      </c>
      <c r="H48" s="250"/>
      <c r="I48" s="250"/>
      <c r="J48" s="250"/>
      <c r="K48" s="250"/>
      <c r="L48" s="250"/>
      <c r="M48" s="250"/>
      <c r="N48" s="250"/>
      <c r="O48" s="250"/>
      <c r="P48" s="250"/>
      <c r="Q48" s="335"/>
      <c r="R48" s="250">
        <v>0</v>
      </c>
      <c r="S48" s="250">
        <v>0</v>
      </c>
      <c r="T48" s="250">
        <v>0</v>
      </c>
      <c r="U48" s="61" t="e">
        <v>#DIV/0!</v>
      </c>
      <c r="V48" s="86" t="e">
        <v>#DIV/0!</v>
      </c>
    </row>
    <row r="49" spans="1:22" s="63" customFormat="1" ht="12.75">
      <c r="A49" s="262" t="s">
        <v>77</v>
      </c>
      <c r="B49" s="276">
        <v>200</v>
      </c>
      <c r="C49" s="61">
        <v>1343.2</v>
      </c>
      <c r="D49" s="61">
        <v>1013.5</v>
      </c>
      <c r="E49" s="61">
        <v>1013.4</v>
      </c>
      <c r="F49" s="61">
        <v>75.45413936867182</v>
      </c>
      <c r="G49" s="61">
        <v>75.44669446098868</v>
      </c>
      <c r="H49" s="61">
        <v>824</v>
      </c>
      <c r="I49" s="61">
        <v>723.4</v>
      </c>
      <c r="J49" s="61">
        <v>723.4</v>
      </c>
      <c r="K49" s="61">
        <v>87.79126213592234</v>
      </c>
      <c r="L49" s="61">
        <v>87.79126213592234</v>
      </c>
      <c r="M49" s="61">
        <v>244.5</v>
      </c>
      <c r="N49" s="61">
        <v>139.2</v>
      </c>
      <c r="O49" s="61">
        <v>139.1</v>
      </c>
      <c r="P49" s="61">
        <v>56.932515337423304</v>
      </c>
      <c r="Q49" s="61">
        <v>56.89161554192229</v>
      </c>
      <c r="R49" s="61">
        <v>274.70000000000005</v>
      </c>
      <c r="S49" s="61">
        <v>150.90000000000003</v>
      </c>
      <c r="T49" s="61">
        <v>150.9</v>
      </c>
      <c r="U49" s="61">
        <v>54.932653804149986</v>
      </c>
      <c r="V49" s="86">
        <v>54.93265380414998</v>
      </c>
    </row>
    <row r="50" spans="1:22" s="63" customFormat="1" ht="12.75">
      <c r="A50" s="262" t="s">
        <v>354</v>
      </c>
      <c r="B50" s="276"/>
      <c r="C50" s="61">
        <v>100</v>
      </c>
      <c r="D50" s="61">
        <v>0</v>
      </c>
      <c r="E50" s="61">
        <v>0</v>
      </c>
      <c r="F50" s="61">
        <v>0</v>
      </c>
      <c r="G50" s="61">
        <v>0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>
        <v>100</v>
      </c>
      <c r="S50" s="61">
        <v>0</v>
      </c>
      <c r="T50" s="61">
        <v>0</v>
      </c>
      <c r="U50" s="61">
        <v>0</v>
      </c>
      <c r="V50" s="86">
        <v>0</v>
      </c>
    </row>
    <row r="51" spans="1:22" s="63" customFormat="1" ht="12.75">
      <c r="A51" s="262" t="s">
        <v>346</v>
      </c>
      <c r="B51" s="276"/>
      <c r="C51" s="61">
        <v>500</v>
      </c>
      <c r="D51" s="61">
        <v>146.4</v>
      </c>
      <c r="E51" s="61">
        <v>146.4</v>
      </c>
      <c r="F51" s="61">
        <v>29.28</v>
      </c>
      <c r="G51" s="61">
        <v>29.28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>
        <v>500</v>
      </c>
      <c r="S51" s="61">
        <v>146.4</v>
      </c>
      <c r="T51" s="61">
        <v>146.4</v>
      </c>
      <c r="U51" s="61">
        <v>29.28</v>
      </c>
      <c r="V51" s="86">
        <v>29.28</v>
      </c>
    </row>
    <row r="52" spans="1:22" s="63" customFormat="1" ht="12.75">
      <c r="A52" s="262" t="s">
        <v>258</v>
      </c>
      <c r="B52" s="276"/>
      <c r="C52" s="61">
        <v>632.5</v>
      </c>
      <c r="D52" s="61">
        <v>632.5</v>
      </c>
      <c r="E52" s="61">
        <v>632.4</v>
      </c>
      <c r="F52" s="61">
        <v>100</v>
      </c>
      <c r="G52" s="61">
        <v>99.9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>
        <v>632.5</v>
      </c>
      <c r="S52" s="61">
        <v>632.5</v>
      </c>
      <c r="T52" s="61">
        <v>632.4</v>
      </c>
      <c r="U52" s="61">
        <v>100</v>
      </c>
      <c r="V52" s="68">
        <v>99.9</v>
      </c>
    </row>
    <row r="53" spans="1:22" s="331" customFormat="1" ht="12.75" hidden="1">
      <c r="A53" s="330" t="s">
        <v>264</v>
      </c>
      <c r="B53" s="332"/>
      <c r="C53" s="250"/>
      <c r="D53" s="250"/>
      <c r="E53" s="250"/>
      <c r="F53" s="250" t="e">
        <v>#DIV/0!</v>
      </c>
      <c r="G53" s="250" t="e">
        <v>#DIV/0!</v>
      </c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>
        <v>0</v>
      </c>
      <c r="S53" s="250">
        <v>0</v>
      </c>
      <c r="T53" s="250">
        <v>0</v>
      </c>
      <c r="U53" s="250" t="e">
        <v>#DIV/0!</v>
      </c>
      <c r="V53" s="336" t="e">
        <v>#DIV/0!</v>
      </c>
    </row>
    <row r="54" spans="1:22" s="331" customFormat="1" ht="12.75" hidden="1">
      <c r="A54" s="330" t="s">
        <v>271</v>
      </c>
      <c r="B54" s="332"/>
      <c r="C54" s="250"/>
      <c r="D54" s="250"/>
      <c r="E54" s="250"/>
      <c r="F54" s="250" t="e">
        <v>#DIV/0!</v>
      </c>
      <c r="G54" s="250" t="e">
        <v>#DIV/0!</v>
      </c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>
        <v>0</v>
      </c>
      <c r="S54" s="250">
        <v>0</v>
      </c>
      <c r="T54" s="250">
        <v>0</v>
      </c>
      <c r="U54" s="250" t="e">
        <v>#DIV/0!</v>
      </c>
      <c r="V54" s="336" t="e">
        <v>#DIV/0!</v>
      </c>
    </row>
    <row r="55" spans="1:22" s="331" customFormat="1" ht="12.75" hidden="1">
      <c r="A55" s="330" t="s">
        <v>243</v>
      </c>
      <c r="B55" s="332"/>
      <c r="C55" s="250"/>
      <c r="D55" s="250"/>
      <c r="E55" s="250"/>
      <c r="F55" s="250" t="e">
        <v>#DIV/0!</v>
      </c>
      <c r="G55" s="250" t="e">
        <v>#DIV/0!</v>
      </c>
      <c r="H55" s="250"/>
      <c r="I55" s="250"/>
      <c r="J55" s="250"/>
      <c r="K55" s="250" t="e">
        <v>#DIV/0!</v>
      </c>
      <c r="L55" s="250" t="e">
        <v>#DIV/0!</v>
      </c>
      <c r="M55" s="250"/>
      <c r="N55" s="250"/>
      <c r="O55" s="250"/>
      <c r="P55" s="250" t="e">
        <v>#DIV/0!</v>
      </c>
      <c r="Q55" s="250" t="e">
        <v>#DIV/0!</v>
      </c>
      <c r="R55" s="250">
        <v>0</v>
      </c>
      <c r="S55" s="250">
        <v>0</v>
      </c>
      <c r="T55" s="250">
        <v>0</v>
      </c>
      <c r="U55" s="250" t="e">
        <v>#DIV/0!</v>
      </c>
      <c r="V55" s="336" t="e">
        <v>#DIV/0!</v>
      </c>
    </row>
    <row r="56" spans="1:22" s="403" customFormat="1" ht="15" customHeight="1">
      <c r="A56" s="502" t="s">
        <v>217</v>
      </c>
      <c r="B56" s="503"/>
      <c r="C56" s="504">
        <v>1268.5</v>
      </c>
      <c r="D56" s="504">
        <v>324.8</v>
      </c>
      <c r="E56" s="504">
        <v>324.8</v>
      </c>
      <c r="F56" s="504">
        <v>25.605045329128895</v>
      </c>
      <c r="G56" s="504">
        <v>25.605045329128895</v>
      </c>
      <c r="H56" s="504"/>
      <c r="I56" s="504"/>
      <c r="J56" s="504"/>
      <c r="K56" s="504"/>
      <c r="L56" s="504"/>
      <c r="M56" s="504"/>
      <c r="N56" s="504"/>
      <c r="O56" s="504"/>
      <c r="P56" s="504"/>
      <c r="Q56" s="504"/>
      <c r="R56" s="504">
        <v>1268.5</v>
      </c>
      <c r="S56" s="504">
        <v>324.8</v>
      </c>
      <c r="T56" s="504">
        <v>324.8</v>
      </c>
      <c r="U56" s="504">
        <v>25.605045329128895</v>
      </c>
      <c r="V56" s="604">
        <v>25.605045329128895</v>
      </c>
    </row>
    <row r="57" spans="1:22" s="63" customFormat="1" ht="12.75">
      <c r="A57" s="262" t="s">
        <v>218</v>
      </c>
      <c r="B57" s="276"/>
      <c r="C57" s="61">
        <v>1268.5</v>
      </c>
      <c r="D57" s="61">
        <v>324.8</v>
      </c>
      <c r="E57" s="61">
        <v>324.8</v>
      </c>
      <c r="F57" s="61">
        <v>25.605045329128895</v>
      </c>
      <c r="G57" s="61">
        <v>25.605045329128895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>
        <v>1268.5</v>
      </c>
      <c r="S57" s="61">
        <v>324.8</v>
      </c>
      <c r="T57" s="61">
        <v>324.8</v>
      </c>
      <c r="U57" s="61">
        <v>25.605045329128895</v>
      </c>
      <c r="V57" s="86">
        <v>25.605045329128895</v>
      </c>
    </row>
    <row r="58" spans="1:22" s="63" customFormat="1" ht="38.25" hidden="1">
      <c r="A58" s="262" t="s">
        <v>259</v>
      </c>
      <c r="B58" s="276"/>
      <c r="C58" s="61"/>
      <c r="D58" s="61"/>
      <c r="E58" s="61"/>
      <c r="F58" s="61" t="e">
        <v>#DIV/0!</v>
      </c>
      <c r="G58" s="61" t="e">
        <v>#DIV/0!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>
        <v>0</v>
      </c>
      <c r="S58" s="61">
        <v>0</v>
      </c>
      <c r="T58" s="61">
        <v>0</v>
      </c>
      <c r="U58" s="61" t="e">
        <v>#DIV/0!</v>
      </c>
      <c r="V58" s="86" t="e">
        <v>#DIV/0!</v>
      </c>
    </row>
    <row r="59" spans="1:22" s="111" customFormat="1" ht="51" customHeight="1" hidden="1">
      <c r="A59" s="263" t="s">
        <v>219</v>
      </c>
      <c r="B59" s="277"/>
      <c r="C59" s="110"/>
      <c r="D59" s="110"/>
      <c r="E59" s="110"/>
      <c r="F59" s="110" t="e">
        <v>#DIV/0!</v>
      </c>
      <c r="G59" s="110" t="e">
        <v>#DIV/0!</v>
      </c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>
        <v>0</v>
      </c>
      <c r="S59" s="110">
        <v>0</v>
      </c>
      <c r="T59" s="110">
        <v>0</v>
      </c>
      <c r="U59" s="110" t="e">
        <v>#DIV/0!</v>
      </c>
      <c r="V59" s="141" t="e">
        <v>#DIV/0!</v>
      </c>
    </row>
    <row r="60" spans="1:22" s="111" customFormat="1" ht="51" hidden="1">
      <c r="A60" s="263" t="s">
        <v>220</v>
      </c>
      <c r="B60" s="277"/>
      <c r="C60" s="110"/>
      <c r="D60" s="110"/>
      <c r="E60" s="110"/>
      <c r="F60" s="110" t="e">
        <v>#DIV/0!</v>
      </c>
      <c r="G60" s="110" t="e">
        <v>#DIV/0!</v>
      </c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>
        <v>0</v>
      </c>
      <c r="S60" s="110">
        <v>0</v>
      </c>
      <c r="T60" s="110">
        <v>0</v>
      </c>
      <c r="U60" s="110" t="e">
        <v>#DIV/0!</v>
      </c>
      <c r="V60" s="141" t="e">
        <v>#DIV/0!</v>
      </c>
    </row>
    <row r="61" spans="1:22" s="63" customFormat="1" ht="38.25" customHeight="1" hidden="1">
      <c r="A61" s="264" t="s">
        <v>168</v>
      </c>
      <c r="B61" s="278"/>
      <c r="C61" s="74"/>
      <c r="D61" s="74"/>
      <c r="E61" s="74"/>
      <c r="F61" s="74" t="e">
        <v>#DIV/0!</v>
      </c>
      <c r="G61" s="74" t="e">
        <v>#DIV/0!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>
        <v>0</v>
      </c>
      <c r="S61" s="74">
        <v>0</v>
      </c>
      <c r="T61" s="74">
        <v>0</v>
      </c>
      <c r="U61" s="74" t="e">
        <v>#DIV/0!</v>
      </c>
      <c r="V61" s="76" t="e">
        <v>#DIV/0!</v>
      </c>
    </row>
    <row r="62" spans="1:22" s="63" customFormat="1" ht="25.5" hidden="1">
      <c r="A62" s="264" t="s">
        <v>169</v>
      </c>
      <c r="B62" s="278"/>
      <c r="C62" s="74"/>
      <c r="D62" s="74"/>
      <c r="E62" s="74"/>
      <c r="F62" s="74" t="e">
        <v>#DIV/0!</v>
      </c>
      <c r="G62" s="74" t="e">
        <v>#DIV/0!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>
        <v>0</v>
      </c>
      <c r="S62" s="74">
        <v>0</v>
      </c>
      <c r="T62" s="74">
        <v>0</v>
      </c>
      <c r="U62" s="74" t="e">
        <v>#DIV/0!</v>
      </c>
      <c r="V62" s="76" t="e">
        <v>#DIV/0!</v>
      </c>
    </row>
    <row r="63" spans="1:22" s="63" customFormat="1" ht="38.25" hidden="1">
      <c r="A63" s="264" t="s">
        <v>170</v>
      </c>
      <c r="B63" s="278"/>
      <c r="C63" s="74"/>
      <c r="D63" s="74"/>
      <c r="E63" s="74"/>
      <c r="F63" s="74" t="e">
        <v>#DIV/0!</v>
      </c>
      <c r="G63" s="74" t="e">
        <v>#DIV/0!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>
        <v>0</v>
      </c>
      <c r="S63" s="74">
        <v>0</v>
      </c>
      <c r="T63" s="74">
        <v>0</v>
      </c>
      <c r="U63" s="74" t="e">
        <v>#DIV/0!</v>
      </c>
      <c r="V63" s="76" t="e">
        <v>#DIV/0!</v>
      </c>
    </row>
    <row r="64" spans="1:22" s="63" customFormat="1" ht="25.5" hidden="1">
      <c r="A64" s="264" t="s">
        <v>171</v>
      </c>
      <c r="B64" s="278"/>
      <c r="C64" s="74"/>
      <c r="D64" s="74"/>
      <c r="E64" s="74"/>
      <c r="F64" s="74" t="e">
        <v>#DIV/0!</v>
      </c>
      <c r="G64" s="74" t="e">
        <v>#DIV/0!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>
        <v>0</v>
      </c>
      <c r="S64" s="74">
        <v>0</v>
      </c>
      <c r="T64" s="74">
        <v>0</v>
      </c>
      <c r="U64" s="74" t="e">
        <v>#DIV/0!</v>
      </c>
      <c r="V64" s="76" t="e">
        <v>#DIV/0!</v>
      </c>
    </row>
    <row r="65" spans="1:22" s="63" customFormat="1" ht="38.25" hidden="1">
      <c r="A65" s="264" t="s">
        <v>158</v>
      </c>
      <c r="B65" s="278"/>
      <c r="C65" s="74"/>
      <c r="D65" s="74"/>
      <c r="E65" s="74"/>
      <c r="F65" s="74" t="e">
        <v>#DIV/0!</v>
      </c>
      <c r="G65" s="74" t="e">
        <v>#DIV/0!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>
        <v>0</v>
      </c>
      <c r="S65" s="74">
        <v>0</v>
      </c>
      <c r="T65" s="74">
        <v>0</v>
      </c>
      <c r="U65" s="74" t="e">
        <v>#DIV/0!</v>
      </c>
      <c r="V65" s="76" t="e">
        <v>#DIV/0!</v>
      </c>
    </row>
    <row r="66" spans="1:22" s="63" customFormat="1" ht="38.25" hidden="1">
      <c r="A66" s="264" t="s">
        <v>157</v>
      </c>
      <c r="B66" s="278"/>
      <c r="C66" s="74"/>
      <c r="D66" s="74"/>
      <c r="E66" s="74"/>
      <c r="F66" s="74" t="e">
        <v>#DIV/0!</v>
      </c>
      <c r="G66" s="74" t="e">
        <v>#DIV/0!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>
        <v>0</v>
      </c>
      <c r="S66" s="74">
        <v>0</v>
      </c>
      <c r="T66" s="74">
        <v>0</v>
      </c>
      <c r="U66" s="74" t="e">
        <v>#DIV/0!</v>
      </c>
      <c r="V66" s="76" t="e">
        <v>#DIV/0!</v>
      </c>
    </row>
    <row r="67" spans="1:22" s="63" customFormat="1" ht="38.25" customHeight="1" hidden="1">
      <c r="A67" s="264" t="s">
        <v>156</v>
      </c>
      <c r="B67" s="278"/>
      <c r="C67" s="74"/>
      <c r="D67" s="74"/>
      <c r="E67" s="74"/>
      <c r="F67" s="74" t="e">
        <v>#DIV/0!</v>
      </c>
      <c r="G67" s="74" t="e">
        <v>#DIV/0!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>
        <v>0</v>
      </c>
      <c r="S67" s="74">
        <v>0</v>
      </c>
      <c r="T67" s="74">
        <v>0</v>
      </c>
      <c r="U67" s="74" t="e">
        <v>#DIV/0!</v>
      </c>
      <c r="V67" s="76" t="e">
        <v>#DIV/0!</v>
      </c>
    </row>
    <row r="68" spans="1:22" s="63" customFormat="1" ht="25.5" hidden="1">
      <c r="A68" s="264" t="s">
        <v>155</v>
      </c>
      <c r="B68" s="278"/>
      <c r="C68" s="74"/>
      <c r="D68" s="74"/>
      <c r="E68" s="74"/>
      <c r="F68" s="74" t="e">
        <v>#DIV/0!</v>
      </c>
      <c r="G68" s="74" t="e">
        <v>#DIV/0!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>
        <v>0</v>
      </c>
      <c r="S68" s="74">
        <v>0</v>
      </c>
      <c r="T68" s="74">
        <v>0</v>
      </c>
      <c r="U68" s="74" t="e">
        <v>#DIV/0!</v>
      </c>
      <c r="V68" s="76" t="e">
        <v>#DIV/0!</v>
      </c>
    </row>
    <row r="69" spans="1:22" s="63" customFormat="1" ht="25.5" hidden="1">
      <c r="A69" s="264" t="s">
        <v>154</v>
      </c>
      <c r="B69" s="278"/>
      <c r="C69" s="74"/>
      <c r="D69" s="74"/>
      <c r="E69" s="74"/>
      <c r="F69" s="74" t="e">
        <v>#DIV/0!</v>
      </c>
      <c r="G69" s="74" t="e">
        <v>#DIV/0!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>
        <v>0</v>
      </c>
      <c r="S69" s="74">
        <v>0</v>
      </c>
      <c r="T69" s="74">
        <v>0</v>
      </c>
      <c r="U69" s="74" t="e">
        <v>#DIV/0!</v>
      </c>
      <c r="V69" s="79" t="e">
        <v>#DIV/0!</v>
      </c>
    </row>
    <row r="70" spans="1:22" s="63" customFormat="1" ht="25.5" hidden="1">
      <c r="A70" s="264" t="s">
        <v>149</v>
      </c>
      <c r="B70" s="278"/>
      <c r="C70" s="74"/>
      <c r="D70" s="74"/>
      <c r="E70" s="74"/>
      <c r="F70" s="74" t="e">
        <v>#DIV/0!</v>
      </c>
      <c r="G70" s="74" t="e">
        <v>#DIV/0!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>
        <v>0</v>
      </c>
      <c r="S70" s="74">
        <v>0</v>
      </c>
      <c r="T70" s="74">
        <v>0</v>
      </c>
      <c r="U70" s="74" t="e">
        <v>#DIV/0!</v>
      </c>
      <c r="V70" s="79" t="e">
        <v>#DIV/0!</v>
      </c>
    </row>
    <row r="71" spans="1:22" s="75" customFormat="1" ht="25.5" hidden="1">
      <c r="A71" s="264" t="s">
        <v>130</v>
      </c>
      <c r="B71" s="278"/>
      <c r="C71" s="74"/>
      <c r="D71" s="74"/>
      <c r="E71" s="87"/>
      <c r="F71" s="74" t="e">
        <v>#DIV/0!</v>
      </c>
      <c r="G71" s="74" t="e">
        <v>#DIV/0!</v>
      </c>
      <c r="H71" s="74"/>
      <c r="I71" s="74"/>
      <c r="J71" s="87"/>
      <c r="K71" s="74"/>
      <c r="L71" s="74"/>
      <c r="M71" s="74"/>
      <c r="N71" s="74"/>
      <c r="O71" s="87"/>
      <c r="P71" s="74"/>
      <c r="Q71" s="74"/>
      <c r="R71" s="74">
        <v>0</v>
      </c>
      <c r="S71" s="74">
        <v>0</v>
      </c>
      <c r="T71" s="74">
        <v>0</v>
      </c>
      <c r="U71" s="74" t="e">
        <v>#DIV/0!</v>
      </c>
      <c r="V71" s="79" t="e">
        <v>#DIV/0!</v>
      </c>
    </row>
    <row r="72" spans="1:22" s="63" customFormat="1" ht="25.5" hidden="1">
      <c r="A72" s="262" t="s">
        <v>58</v>
      </c>
      <c r="B72" s="276"/>
      <c r="C72" s="61"/>
      <c r="D72" s="61"/>
      <c r="E72" s="87"/>
      <c r="F72" s="61"/>
      <c r="G72" s="61" t="e">
        <v>#DIV/0!</v>
      </c>
      <c r="H72" s="61"/>
      <c r="I72" s="61"/>
      <c r="J72" s="87"/>
      <c r="K72" s="61"/>
      <c r="L72" s="61"/>
      <c r="M72" s="61"/>
      <c r="N72" s="61"/>
      <c r="O72" s="87"/>
      <c r="P72" s="61"/>
      <c r="Q72" s="61"/>
      <c r="R72" s="61">
        <v>0</v>
      </c>
      <c r="S72" s="61">
        <v>0</v>
      </c>
      <c r="T72" s="61">
        <v>0</v>
      </c>
      <c r="U72" s="61" t="e">
        <v>#DIV/0!</v>
      </c>
      <c r="V72" s="86" t="e">
        <v>#DIV/0!</v>
      </c>
    </row>
    <row r="73" spans="1:22" s="66" customFormat="1" ht="12.75" customHeight="1" hidden="1">
      <c r="A73" s="265" t="s">
        <v>66</v>
      </c>
      <c r="B73" s="279"/>
      <c r="C73" s="60"/>
      <c r="D73" s="60">
        <v>0</v>
      </c>
      <c r="E73" s="87"/>
      <c r="F73" s="60" t="e">
        <v>#DIV/0!</v>
      </c>
      <c r="G73" s="60" t="e">
        <v>#DIV/0!</v>
      </c>
      <c r="H73" s="60"/>
      <c r="I73" s="60">
        <v>0</v>
      </c>
      <c r="J73" s="87"/>
      <c r="K73" s="60"/>
      <c r="L73" s="60"/>
      <c r="M73" s="60"/>
      <c r="N73" s="60">
        <v>0</v>
      </c>
      <c r="O73" s="87"/>
      <c r="P73" s="60"/>
      <c r="Q73" s="60"/>
      <c r="R73" s="60">
        <v>0</v>
      </c>
      <c r="S73" s="60">
        <v>0</v>
      </c>
      <c r="T73" s="60">
        <v>0</v>
      </c>
      <c r="U73" s="64" t="e">
        <v>#DIV/0!</v>
      </c>
      <c r="V73" s="65" t="e">
        <v>#DIV/0!</v>
      </c>
    </row>
    <row r="74" spans="1:22" s="66" customFormat="1" ht="12.75" customHeight="1" hidden="1">
      <c r="A74" s="265" t="s">
        <v>70</v>
      </c>
      <c r="B74" s="279"/>
      <c r="C74" s="60"/>
      <c r="D74" s="60">
        <v>0</v>
      </c>
      <c r="E74" s="87"/>
      <c r="F74" s="60" t="e">
        <v>#DIV/0!</v>
      </c>
      <c r="G74" s="60" t="e">
        <v>#DIV/0!</v>
      </c>
      <c r="H74" s="60"/>
      <c r="I74" s="60">
        <v>0</v>
      </c>
      <c r="J74" s="87"/>
      <c r="K74" s="60"/>
      <c r="L74" s="60"/>
      <c r="M74" s="60"/>
      <c r="N74" s="60">
        <v>0</v>
      </c>
      <c r="O74" s="87"/>
      <c r="P74" s="60"/>
      <c r="Q74" s="60"/>
      <c r="R74" s="60">
        <v>0</v>
      </c>
      <c r="S74" s="60">
        <v>0</v>
      </c>
      <c r="T74" s="60">
        <v>0</v>
      </c>
      <c r="U74" s="64" t="e">
        <v>#DIV/0!</v>
      </c>
      <c r="V74" s="65" t="e">
        <v>#DIV/0!</v>
      </c>
    </row>
    <row r="75" spans="1:22" s="63" customFormat="1" ht="25.5" customHeight="1" hidden="1">
      <c r="A75" s="262" t="s">
        <v>159</v>
      </c>
      <c r="B75" s="276"/>
      <c r="C75" s="61"/>
      <c r="D75" s="61">
        <v>0</v>
      </c>
      <c r="E75" s="87">
        <v>0</v>
      </c>
      <c r="F75" s="61" t="e">
        <v>#DIV/0!</v>
      </c>
      <c r="G75" s="61" t="e">
        <v>#DIV/0!</v>
      </c>
      <c r="H75" s="61"/>
      <c r="I75" s="61">
        <v>0</v>
      </c>
      <c r="J75" s="87">
        <v>0</v>
      </c>
      <c r="K75" s="61" t="e">
        <v>#DIV/0!</v>
      </c>
      <c r="L75" s="61" t="e">
        <v>#DIV/0!</v>
      </c>
      <c r="M75" s="61"/>
      <c r="N75" s="61"/>
      <c r="O75" s="87"/>
      <c r="P75" s="61"/>
      <c r="Q75" s="61"/>
      <c r="R75" s="61">
        <v>0</v>
      </c>
      <c r="S75" s="61">
        <v>0</v>
      </c>
      <c r="T75" s="61">
        <v>0</v>
      </c>
      <c r="U75" s="61" t="e">
        <v>#DIV/0!</v>
      </c>
      <c r="V75" s="86" t="e">
        <v>#DIV/0!</v>
      </c>
    </row>
    <row r="76" spans="1:22" s="66" customFormat="1" ht="38.25" customHeight="1" hidden="1">
      <c r="A76" s="265" t="s">
        <v>72</v>
      </c>
      <c r="B76" s="279" t="e">
        <f>#REF!+#REF!</f>
        <v>#REF!</v>
      </c>
      <c r="C76" s="60"/>
      <c r="D76" s="60">
        <v>0</v>
      </c>
      <c r="E76" s="60"/>
      <c r="F76" s="60" t="e">
        <v>#DIV/0!</v>
      </c>
      <c r="G76" s="60" t="e">
        <v>#DIV/0!</v>
      </c>
      <c r="H76" s="60"/>
      <c r="I76" s="60">
        <v>0</v>
      </c>
      <c r="J76" s="60"/>
      <c r="K76" s="60"/>
      <c r="L76" s="60"/>
      <c r="M76" s="60"/>
      <c r="N76" s="60">
        <v>0</v>
      </c>
      <c r="O76" s="60"/>
      <c r="P76" s="60"/>
      <c r="Q76" s="60"/>
      <c r="R76" s="60">
        <v>0</v>
      </c>
      <c r="S76" s="60">
        <v>0</v>
      </c>
      <c r="T76" s="60">
        <v>0</v>
      </c>
      <c r="U76" s="64" t="e">
        <v>#DIV/0!</v>
      </c>
      <c r="V76" s="65" t="e">
        <v>#DIV/0!</v>
      </c>
    </row>
    <row r="77" spans="1:22" s="66" customFormat="1" ht="12.75" customHeight="1" hidden="1">
      <c r="A77" s="265" t="s">
        <v>73</v>
      </c>
      <c r="B77" s="279">
        <v>6938.2</v>
      </c>
      <c r="C77" s="60"/>
      <c r="D77" s="60">
        <v>0</v>
      </c>
      <c r="E77" s="60"/>
      <c r="F77" s="60" t="e">
        <v>#DIV/0!</v>
      </c>
      <c r="G77" s="60" t="e">
        <v>#DIV/0!</v>
      </c>
      <c r="H77" s="60"/>
      <c r="I77" s="60">
        <v>0</v>
      </c>
      <c r="J77" s="60"/>
      <c r="K77" s="60"/>
      <c r="L77" s="60"/>
      <c r="M77" s="60"/>
      <c r="N77" s="60">
        <v>0</v>
      </c>
      <c r="O77" s="60"/>
      <c r="P77" s="60"/>
      <c r="Q77" s="60"/>
      <c r="R77" s="60">
        <v>0</v>
      </c>
      <c r="S77" s="60">
        <v>0</v>
      </c>
      <c r="T77" s="60">
        <v>0</v>
      </c>
      <c r="U77" s="64" t="e">
        <v>#DIV/0!</v>
      </c>
      <c r="V77" s="65" t="e">
        <v>#DIV/0!</v>
      </c>
    </row>
    <row r="78" spans="1:22" s="66" customFormat="1" ht="76.5" customHeight="1" hidden="1">
      <c r="A78" s="265" t="s">
        <v>133</v>
      </c>
      <c r="B78" s="279"/>
      <c r="C78" s="60"/>
      <c r="D78" s="60"/>
      <c r="E78" s="60"/>
      <c r="F78" s="60" t="e">
        <v>#DIV/0!</v>
      </c>
      <c r="G78" s="60" t="e">
        <v>#DIV/0!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>
        <v>0</v>
      </c>
      <c r="S78" s="60">
        <v>0</v>
      </c>
      <c r="T78" s="60">
        <v>0</v>
      </c>
      <c r="U78" s="60" t="e">
        <v>#DIV/0!</v>
      </c>
      <c r="V78" s="67" t="e">
        <v>#DIV/0!</v>
      </c>
    </row>
    <row r="79" spans="1:22" s="66" customFormat="1" ht="38.25" hidden="1">
      <c r="A79" s="265" t="s">
        <v>131</v>
      </c>
      <c r="B79" s="279"/>
      <c r="C79" s="60"/>
      <c r="D79" s="60"/>
      <c r="E79" s="60"/>
      <c r="F79" s="60" t="e">
        <v>#DIV/0!</v>
      </c>
      <c r="G79" s="60" t="e">
        <v>#DIV/0!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>
        <v>0</v>
      </c>
      <c r="S79" s="60">
        <v>0</v>
      </c>
      <c r="T79" s="60">
        <v>0</v>
      </c>
      <c r="U79" s="60" t="e">
        <v>#DIV/0!</v>
      </c>
      <c r="V79" s="67" t="e">
        <v>#DIV/0!</v>
      </c>
    </row>
    <row r="80" spans="1:22" s="63" customFormat="1" ht="12.75" customHeight="1" hidden="1">
      <c r="A80" s="266"/>
      <c r="B80" s="27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8"/>
    </row>
    <row r="81" spans="1:22" s="90" customFormat="1" ht="19.5" customHeight="1">
      <c r="A81" s="267" t="s">
        <v>144</v>
      </c>
      <c r="B81" s="280" t="e">
        <f>SUM(B33:B76)</f>
        <v>#REF!</v>
      </c>
      <c r="C81" s="605">
        <v>424762.4</v>
      </c>
      <c r="D81" s="605">
        <v>387548.10000000003</v>
      </c>
      <c r="E81" s="605">
        <v>379505.60000000003</v>
      </c>
      <c r="F81" s="605">
        <v>91.23879608929605</v>
      </c>
      <c r="G81" s="605">
        <v>89.34538461973094</v>
      </c>
      <c r="H81" s="605">
        <v>125866.09999999999</v>
      </c>
      <c r="I81" s="605">
        <v>117463.19999999998</v>
      </c>
      <c r="J81" s="605">
        <v>116886.09999999999</v>
      </c>
      <c r="K81" s="605">
        <v>93.32393710458972</v>
      </c>
      <c r="L81" s="605">
        <v>92.86543398103223</v>
      </c>
      <c r="M81" s="605">
        <v>26322.100000000002</v>
      </c>
      <c r="N81" s="605">
        <v>20146.2</v>
      </c>
      <c r="O81" s="605">
        <v>19067.799999999996</v>
      </c>
      <c r="P81" s="605">
        <v>76.53720637791056</v>
      </c>
      <c r="Q81" s="605">
        <v>72.44026882353609</v>
      </c>
      <c r="R81" s="605">
        <v>272574.2</v>
      </c>
      <c r="S81" s="605">
        <v>249938.69999999995</v>
      </c>
      <c r="T81" s="605">
        <v>243551.69999999995</v>
      </c>
      <c r="U81" s="605">
        <v>91.69565571503097</v>
      </c>
      <c r="V81" s="606">
        <v>89.35244054646402</v>
      </c>
    </row>
    <row r="82" spans="1:22" s="63" customFormat="1" ht="17.25" customHeight="1">
      <c r="A82" s="266" t="s">
        <v>51</v>
      </c>
      <c r="B82" s="276"/>
      <c r="C82" s="61">
        <v>2041.2</v>
      </c>
      <c r="D82" s="61">
        <v>0</v>
      </c>
      <c r="E82" s="61">
        <v>0</v>
      </c>
      <c r="F82" s="61">
        <v>0</v>
      </c>
      <c r="G82" s="61">
        <v>0</v>
      </c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>
        <v>2041.2</v>
      </c>
      <c r="S82" s="61">
        <v>0</v>
      </c>
      <c r="T82" s="61">
        <v>0</v>
      </c>
      <c r="U82" s="61">
        <v>0</v>
      </c>
      <c r="V82" s="68">
        <v>0</v>
      </c>
    </row>
    <row r="83" spans="1:22" s="331" customFormat="1" ht="12.75" customHeight="1" hidden="1">
      <c r="A83" s="330" t="s">
        <v>215</v>
      </c>
      <c r="B83" s="332"/>
      <c r="C83" s="250"/>
      <c r="D83" s="250"/>
      <c r="E83" s="250"/>
      <c r="F83" s="250" t="e">
        <v>#DIV/0!</v>
      </c>
      <c r="G83" s="250" t="e">
        <v>#DIV/0!</v>
      </c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>
        <v>0</v>
      </c>
      <c r="S83" s="250">
        <v>0</v>
      </c>
      <c r="T83" s="250">
        <v>0</v>
      </c>
      <c r="U83" s="250" t="e">
        <v>#DIV/0!</v>
      </c>
      <c r="V83" s="336" t="e">
        <v>#DIV/0!</v>
      </c>
    </row>
    <row r="84" spans="1:22" s="331" customFormat="1" ht="38.25" hidden="1">
      <c r="A84" s="330" t="s">
        <v>197</v>
      </c>
      <c r="B84" s="332"/>
      <c r="C84" s="250"/>
      <c r="D84" s="250"/>
      <c r="E84" s="250"/>
      <c r="F84" s="250" t="e">
        <v>#DIV/0!</v>
      </c>
      <c r="G84" s="250" t="e">
        <v>#DIV/0!</v>
      </c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>
        <v>0</v>
      </c>
      <c r="S84" s="250">
        <v>0</v>
      </c>
      <c r="T84" s="250">
        <v>0</v>
      </c>
      <c r="U84" s="250" t="e">
        <v>#DIV/0!</v>
      </c>
      <c r="V84" s="336" t="e">
        <v>#DIV/0!</v>
      </c>
    </row>
    <row r="85" spans="1:22" s="331" customFormat="1" ht="63.75" customHeight="1" hidden="1">
      <c r="A85" s="330" t="s">
        <v>202</v>
      </c>
      <c r="B85" s="332"/>
      <c r="C85" s="250"/>
      <c r="D85" s="250"/>
      <c r="E85" s="250"/>
      <c r="F85" s="250" t="e">
        <v>#DIV/0!</v>
      </c>
      <c r="G85" s="250" t="e">
        <v>#DIV/0!</v>
      </c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>
        <v>0</v>
      </c>
      <c r="S85" s="250">
        <v>0</v>
      </c>
      <c r="T85" s="250">
        <v>0</v>
      </c>
      <c r="U85" s="250" t="e">
        <v>#DIV/0!</v>
      </c>
      <c r="V85" s="336" t="e">
        <v>#DIV/0!</v>
      </c>
    </row>
    <row r="86" spans="1:22" s="331" customFormat="1" ht="51" hidden="1">
      <c r="A86" s="330" t="s">
        <v>203</v>
      </c>
      <c r="B86" s="332"/>
      <c r="C86" s="250"/>
      <c r="D86" s="250"/>
      <c r="E86" s="250"/>
      <c r="F86" s="250" t="e">
        <v>#DIV/0!</v>
      </c>
      <c r="G86" s="250" t="e">
        <v>#DIV/0!</v>
      </c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>
        <v>0</v>
      </c>
      <c r="S86" s="250">
        <v>0</v>
      </c>
      <c r="T86" s="250">
        <v>0</v>
      </c>
      <c r="U86" s="250" t="e">
        <v>#DIV/0!</v>
      </c>
      <c r="V86" s="336" t="e">
        <v>#DIV/0!</v>
      </c>
    </row>
    <row r="87" spans="1:22" s="63" customFormat="1" ht="51">
      <c r="A87" s="262" t="s">
        <v>373</v>
      </c>
      <c r="B87" s="276"/>
      <c r="C87" s="61">
        <v>94</v>
      </c>
      <c r="D87" s="61">
        <v>0</v>
      </c>
      <c r="E87" s="61">
        <v>0</v>
      </c>
      <c r="F87" s="61">
        <v>0</v>
      </c>
      <c r="G87" s="61">
        <v>0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>
        <v>94</v>
      </c>
      <c r="S87" s="61">
        <v>0</v>
      </c>
      <c r="T87" s="61">
        <v>0</v>
      </c>
      <c r="U87" s="61">
        <v>0</v>
      </c>
      <c r="V87" s="68">
        <v>0</v>
      </c>
    </row>
    <row r="88" spans="1:22" s="63" customFormat="1" ht="51">
      <c r="A88" s="262" t="s">
        <v>374</v>
      </c>
      <c r="B88" s="276"/>
      <c r="C88" s="61">
        <v>938.8</v>
      </c>
      <c r="D88" s="61">
        <v>938.8</v>
      </c>
      <c r="E88" s="61">
        <v>146.5</v>
      </c>
      <c r="F88" s="61">
        <v>100</v>
      </c>
      <c r="G88" s="61">
        <v>15.6050276949297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>
        <v>938.8</v>
      </c>
      <c r="S88" s="61">
        <v>938.8</v>
      </c>
      <c r="T88" s="61">
        <v>146.5</v>
      </c>
      <c r="U88" s="61">
        <v>100</v>
      </c>
      <c r="V88" s="68">
        <v>15.6050276949297</v>
      </c>
    </row>
    <row r="89" spans="1:22" s="135" customFormat="1" ht="38.25">
      <c r="A89" s="505" t="s">
        <v>368</v>
      </c>
      <c r="B89" s="506"/>
      <c r="C89" s="61">
        <v>24.2</v>
      </c>
      <c r="D89" s="61">
        <v>24.2</v>
      </c>
      <c r="E89" s="61">
        <v>24.2</v>
      </c>
      <c r="F89" s="61">
        <v>100</v>
      </c>
      <c r="G89" s="61">
        <v>100</v>
      </c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>
        <v>24.2</v>
      </c>
      <c r="S89" s="61">
        <v>24.2</v>
      </c>
      <c r="T89" s="61">
        <v>24.2</v>
      </c>
      <c r="U89" s="61">
        <v>100</v>
      </c>
      <c r="V89" s="68">
        <v>100</v>
      </c>
    </row>
    <row r="90" spans="1:22" s="63" customFormat="1" ht="39" thickBot="1">
      <c r="A90" s="262" t="s">
        <v>186</v>
      </c>
      <c r="B90" s="276"/>
      <c r="C90" s="61">
        <v>22581.7</v>
      </c>
      <c r="D90" s="61">
        <v>1991</v>
      </c>
      <c r="E90" s="61">
        <v>1991</v>
      </c>
      <c r="F90" s="61">
        <v>8.81687384032203</v>
      </c>
      <c r="G90" s="61">
        <v>8.81687384032203</v>
      </c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>
        <v>22581.7</v>
      </c>
      <c r="S90" s="61">
        <v>1991</v>
      </c>
      <c r="T90" s="61">
        <v>1991</v>
      </c>
      <c r="U90" s="61">
        <v>8.81687384032203</v>
      </c>
      <c r="V90" s="68">
        <v>8.81687384032203</v>
      </c>
    </row>
    <row r="91" spans="1:22" s="111" customFormat="1" ht="14.25" customHeight="1" hidden="1">
      <c r="A91" s="263" t="s">
        <v>163</v>
      </c>
      <c r="B91" s="277"/>
      <c r="C91" s="61">
        <v>0</v>
      </c>
      <c r="D91" s="61">
        <v>0</v>
      </c>
      <c r="E91" s="110"/>
      <c r="F91" s="110" t="e">
        <v>#DIV/0!</v>
      </c>
      <c r="G91" s="110" t="e">
        <v>#DIV/0!</v>
      </c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>
        <v>0</v>
      </c>
      <c r="S91" s="110">
        <v>0</v>
      </c>
      <c r="T91" s="110">
        <v>0</v>
      </c>
      <c r="U91" s="110" t="e">
        <v>#DIV/0!</v>
      </c>
      <c r="V91" s="112" t="e">
        <v>#DIV/0!</v>
      </c>
    </row>
    <row r="92" spans="1:22" s="63" customFormat="1" ht="39" hidden="1" thickBot="1">
      <c r="A92" s="302" t="s">
        <v>288</v>
      </c>
      <c r="B92" s="303"/>
      <c r="C92" s="61">
        <v>0</v>
      </c>
      <c r="D92" s="61">
        <v>0</v>
      </c>
      <c r="E92" s="304"/>
      <c r="F92" s="304" t="e">
        <v>#DIV/0!</v>
      </c>
      <c r="G92" s="304" t="e">
        <v>#DIV/0!</v>
      </c>
      <c r="H92" s="304"/>
      <c r="I92" s="304"/>
      <c r="J92" s="304"/>
      <c r="K92" s="61" t="e">
        <v>#DIV/0!</v>
      </c>
      <c r="L92" s="61" t="e">
        <v>#DIV/0!</v>
      </c>
      <c r="M92" s="304"/>
      <c r="N92" s="304"/>
      <c r="O92" s="304"/>
      <c r="P92" s="304"/>
      <c r="Q92" s="304"/>
      <c r="R92" s="61">
        <v>0</v>
      </c>
      <c r="S92" s="61">
        <v>0</v>
      </c>
      <c r="T92" s="61">
        <v>0</v>
      </c>
      <c r="U92" s="61">
        <v>0</v>
      </c>
      <c r="V92" s="68">
        <v>0</v>
      </c>
    </row>
    <row r="93" spans="1:22" s="90" customFormat="1" ht="28.5" customHeight="1" thickBot="1">
      <c r="A93" s="268" t="s">
        <v>172</v>
      </c>
      <c r="B93" s="281"/>
      <c r="C93" s="607">
        <v>450442.30000000005</v>
      </c>
      <c r="D93" s="607">
        <v>390502.10000000003</v>
      </c>
      <c r="E93" s="607">
        <v>381667.30000000005</v>
      </c>
      <c r="F93" s="607">
        <v>86.6930348237721</v>
      </c>
      <c r="G93" s="607">
        <v>84.73167373490456</v>
      </c>
      <c r="H93" s="607">
        <v>125866.09999999999</v>
      </c>
      <c r="I93" s="607">
        <v>117463.19999999998</v>
      </c>
      <c r="J93" s="607">
        <v>116886.09999999999</v>
      </c>
      <c r="K93" s="607">
        <v>93.32393710458972</v>
      </c>
      <c r="L93" s="607">
        <v>92.86543398103223</v>
      </c>
      <c r="M93" s="607">
        <v>26322.100000000002</v>
      </c>
      <c r="N93" s="607">
        <v>20146.2</v>
      </c>
      <c r="O93" s="607">
        <v>19067.799999999996</v>
      </c>
      <c r="P93" s="607">
        <v>76.53720637791056</v>
      </c>
      <c r="Q93" s="607">
        <v>72.44026882353609</v>
      </c>
      <c r="R93" s="607">
        <v>298254.10000000003</v>
      </c>
      <c r="S93" s="607">
        <v>252892.69999999995</v>
      </c>
      <c r="T93" s="607">
        <v>245713.39999999997</v>
      </c>
      <c r="U93" s="607">
        <v>84.79102215191675</v>
      </c>
      <c r="V93" s="608">
        <v>82.38391358241175</v>
      </c>
    </row>
    <row r="94" spans="1:22" s="63" customFormat="1" ht="12.75" hidden="1">
      <c r="A94" s="269" t="s">
        <v>273</v>
      </c>
      <c r="B94" s="282"/>
      <c r="C94" s="207"/>
      <c r="D94" s="207"/>
      <c r="E94" s="207"/>
      <c r="F94" s="207" t="e">
        <v>#DIV/0!</v>
      </c>
      <c r="G94" s="207" t="e">
        <v>#DIV/0!</v>
      </c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7">
        <v>0</v>
      </c>
      <c r="S94" s="207">
        <v>0</v>
      </c>
      <c r="T94" s="207">
        <v>0</v>
      </c>
      <c r="U94" s="207" t="e">
        <v>#DIV/0!</v>
      </c>
      <c r="V94" s="209" t="e">
        <v>#DIV/0!</v>
      </c>
    </row>
    <row r="95" spans="1:22" s="63" customFormat="1" ht="38.25">
      <c r="A95" s="270" t="s">
        <v>350</v>
      </c>
      <c r="B95" s="276"/>
      <c r="C95" s="61">
        <v>67938.1</v>
      </c>
      <c r="D95" s="61">
        <v>67938.1</v>
      </c>
      <c r="E95" s="61">
        <v>67938.1</v>
      </c>
      <c r="F95" s="61">
        <v>100</v>
      </c>
      <c r="G95" s="61">
        <v>100</v>
      </c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61">
        <v>67938.1</v>
      </c>
      <c r="S95" s="61">
        <v>67938.1</v>
      </c>
      <c r="T95" s="61">
        <v>67938.1</v>
      </c>
      <c r="U95" s="61">
        <v>100</v>
      </c>
      <c r="V95" s="86">
        <v>100</v>
      </c>
    </row>
    <row r="96" spans="1:22" s="63" customFormat="1" ht="38.25">
      <c r="A96" s="270" t="s">
        <v>352</v>
      </c>
      <c r="B96" s="276"/>
      <c r="C96" s="61">
        <v>6777.1</v>
      </c>
      <c r="D96" s="61">
        <v>6777.1</v>
      </c>
      <c r="E96" s="61">
        <v>6777.1</v>
      </c>
      <c r="F96" s="61">
        <v>100</v>
      </c>
      <c r="G96" s="61">
        <v>100</v>
      </c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61">
        <v>6777.1</v>
      </c>
      <c r="S96" s="61">
        <v>6777.1</v>
      </c>
      <c r="T96" s="61">
        <v>6777.1</v>
      </c>
      <c r="U96" s="61">
        <v>100</v>
      </c>
      <c r="V96" s="86">
        <v>100</v>
      </c>
    </row>
    <row r="97" spans="1:22" s="63" customFormat="1" ht="38.25" hidden="1">
      <c r="A97" s="271" t="s">
        <v>265</v>
      </c>
      <c r="B97" s="283"/>
      <c r="C97" s="61"/>
      <c r="D97" s="61"/>
      <c r="E97" s="61"/>
      <c r="F97" s="61" t="e">
        <v>#DIV/0!</v>
      </c>
      <c r="G97" s="61" t="e">
        <v>#DIV/0!</v>
      </c>
      <c r="H97" s="198"/>
      <c r="I97" s="61"/>
      <c r="J97" s="198"/>
      <c r="K97" s="61"/>
      <c r="L97" s="198"/>
      <c r="M97" s="198"/>
      <c r="N97" s="198"/>
      <c r="O97" s="198"/>
      <c r="P97" s="198"/>
      <c r="Q97" s="198"/>
      <c r="R97" s="61">
        <v>0</v>
      </c>
      <c r="S97" s="61">
        <v>0</v>
      </c>
      <c r="T97" s="61">
        <v>0</v>
      </c>
      <c r="U97" s="61" t="e">
        <v>#DIV/0!</v>
      </c>
      <c r="V97" s="86" t="e">
        <v>#DIV/0!</v>
      </c>
    </row>
    <row r="98" spans="1:22" s="63" customFormat="1" ht="38.25">
      <c r="A98" s="272" t="s">
        <v>353</v>
      </c>
      <c r="B98" s="283"/>
      <c r="C98" s="199">
        <v>6089.1</v>
      </c>
      <c r="D98" s="199">
        <v>6089.1</v>
      </c>
      <c r="E98" s="61">
        <v>6089.1</v>
      </c>
      <c r="F98" s="61">
        <v>100</v>
      </c>
      <c r="G98" s="61">
        <v>100</v>
      </c>
      <c r="H98" s="198"/>
      <c r="I98" s="198"/>
      <c r="J98" s="198"/>
      <c r="K98" s="61"/>
      <c r="L98" s="198"/>
      <c r="M98" s="198"/>
      <c r="N98" s="198"/>
      <c r="O98" s="198"/>
      <c r="P98" s="198"/>
      <c r="Q98" s="198"/>
      <c r="R98" s="61">
        <v>6089.1</v>
      </c>
      <c r="S98" s="61">
        <v>6089.1</v>
      </c>
      <c r="T98" s="61">
        <v>6089.1</v>
      </c>
      <c r="U98" s="61">
        <v>100</v>
      </c>
      <c r="V98" s="86">
        <v>100</v>
      </c>
    </row>
    <row r="99" spans="1:22" s="63" customFormat="1" ht="102">
      <c r="A99" s="507" t="s">
        <v>351</v>
      </c>
      <c r="B99" s="283"/>
      <c r="C99" s="199">
        <v>10674.4</v>
      </c>
      <c r="D99" s="199">
        <v>9570.5</v>
      </c>
      <c r="E99" s="199">
        <v>9570.5</v>
      </c>
      <c r="F99" s="61">
        <v>89.65843513452747</v>
      </c>
      <c r="G99" s="61">
        <v>89.65843513452747</v>
      </c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61">
        <v>10674.4</v>
      </c>
      <c r="S99" s="61">
        <v>9570.5</v>
      </c>
      <c r="T99" s="61">
        <v>9570.5</v>
      </c>
      <c r="U99" s="61">
        <v>89.65843513452747</v>
      </c>
      <c r="V99" s="86">
        <v>89.65843513452747</v>
      </c>
    </row>
    <row r="100" spans="1:22" s="63" customFormat="1" ht="38.25">
      <c r="A100" s="272" t="s">
        <v>76</v>
      </c>
      <c r="B100" s="283"/>
      <c r="C100" s="199">
        <v>1156413.6</v>
      </c>
      <c r="D100" s="199">
        <v>1087573.1</v>
      </c>
      <c r="E100" s="199">
        <v>1087573.1</v>
      </c>
      <c r="F100" s="61">
        <v>94.04706931845146</v>
      </c>
      <c r="G100" s="61">
        <v>94.04706931845146</v>
      </c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61">
        <v>1156413.6</v>
      </c>
      <c r="S100" s="61">
        <v>1087573.1</v>
      </c>
      <c r="T100" s="61">
        <v>1087573.1</v>
      </c>
      <c r="U100" s="61">
        <v>94.04706931845146</v>
      </c>
      <c r="V100" s="86">
        <v>94.04706931845146</v>
      </c>
    </row>
    <row r="101" spans="1:22" s="63" customFormat="1" ht="63.75">
      <c r="A101" s="272" t="s">
        <v>365</v>
      </c>
      <c r="B101" s="283"/>
      <c r="C101" s="296">
        <v>2531.7</v>
      </c>
      <c r="D101" s="296">
        <v>0</v>
      </c>
      <c r="E101" s="296">
        <v>0</v>
      </c>
      <c r="F101" s="61">
        <v>0</v>
      </c>
      <c r="G101" s="61">
        <v>0</v>
      </c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61">
        <v>2531.7</v>
      </c>
      <c r="S101" s="61">
        <v>0</v>
      </c>
      <c r="T101" s="61">
        <v>0</v>
      </c>
      <c r="U101" s="61">
        <v>0</v>
      </c>
      <c r="V101" s="86">
        <v>0</v>
      </c>
    </row>
    <row r="102" spans="1:22" s="63" customFormat="1" ht="12.75" hidden="1">
      <c r="A102" s="273" t="s">
        <v>276</v>
      </c>
      <c r="B102" s="283"/>
      <c r="C102" s="296"/>
      <c r="D102" s="296"/>
      <c r="E102" s="296"/>
      <c r="F102" s="61" t="e">
        <v>#DIV/0!</v>
      </c>
      <c r="G102" s="61" t="e">
        <v>#DIV/0!</v>
      </c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61">
        <v>0</v>
      </c>
      <c r="S102" s="61">
        <v>0</v>
      </c>
      <c r="T102" s="61">
        <v>0</v>
      </c>
      <c r="U102" s="61" t="e">
        <v>#DIV/0!</v>
      </c>
      <c r="V102" s="86" t="e">
        <v>#DIV/0!</v>
      </c>
    </row>
    <row r="103" spans="1:22" s="63" customFormat="1" ht="42" customHeight="1" thickBot="1">
      <c r="A103" s="273" t="s">
        <v>145</v>
      </c>
      <c r="B103" s="283"/>
      <c r="C103" s="296">
        <v>83.6</v>
      </c>
      <c r="D103" s="296">
        <v>83.6</v>
      </c>
      <c r="E103" s="296">
        <v>74.8</v>
      </c>
      <c r="F103" s="61">
        <v>100</v>
      </c>
      <c r="G103" s="61">
        <v>89.47368421052632</v>
      </c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61">
        <v>83.6</v>
      </c>
      <c r="S103" s="61">
        <v>83.6</v>
      </c>
      <c r="T103" s="61">
        <v>74.8</v>
      </c>
      <c r="U103" s="61">
        <v>100</v>
      </c>
      <c r="V103" s="86">
        <v>89.47368421052632</v>
      </c>
    </row>
    <row r="104" spans="1:22" s="15" customFormat="1" ht="26.25" hidden="1" thickBot="1">
      <c r="A104" s="274" t="s">
        <v>46</v>
      </c>
      <c r="B104" s="284"/>
      <c r="C104" s="70">
        <v>1665877.6</v>
      </c>
      <c r="D104" s="70">
        <v>1558718.9000000001</v>
      </c>
      <c r="E104" s="71" t="e">
        <v>#REF!</v>
      </c>
      <c r="F104" s="72">
        <v>93.5674325652737</v>
      </c>
      <c r="G104" s="72" t="e">
        <v>#REF!</v>
      </c>
      <c r="H104" s="70">
        <v>125866.09999999999</v>
      </c>
      <c r="I104" s="70">
        <v>117463.19999999998</v>
      </c>
      <c r="J104" s="71" t="e">
        <v>#REF!</v>
      </c>
      <c r="K104" s="72">
        <v>93.32393710458972</v>
      </c>
      <c r="L104" s="72" t="e">
        <v>#REF!</v>
      </c>
      <c r="M104" s="70">
        <v>26322.100000000002</v>
      </c>
      <c r="N104" s="70">
        <v>20146.2</v>
      </c>
      <c r="O104" s="71" t="e">
        <v>#REF!</v>
      </c>
      <c r="P104" s="72">
        <v>76.53720637791056</v>
      </c>
      <c r="Q104" s="72" t="e">
        <v>#REF!</v>
      </c>
      <c r="R104" s="70">
        <v>1513689.4000000001</v>
      </c>
      <c r="S104" s="70">
        <v>1421109.5</v>
      </c>
      <c r="T104" s="71" t="e">
        <v>#REF!</v>
      </c>
      <c r="U104" s="74">
        <v>93.88382451512179</v>
      </c>
      <c r="V104" s="76" t="e">
        <v>#REF!</v>
      </c>
    </row>
    <row r="105" spans="1:22" s="69" customFormat="1" ht="26.25" thickBot="1">
      <c r="A105" s="275" t="s">
        <v>46</v>
      </c>
      <c r="B105" s="285"/>
      <c r="C105" s="99">
        <v>1700949.9000000001</v>
      </c>
      <c r="D105" s="99">
        <v>1568533.6</v>
      </c>
      <c r="E105" s="99">
        <v>1559690.0000000002</v>
      </c>
      <c r="F105" s="607">
        <v>92.21515577854468</v>
      </c>
      <c r="G105" s="607">
        <v>91.69523452748373</v>
      </c>
      <c r="H105" s="99">
        <v>125866.09999999999</v>
      </c>
      <c r="I105" s="99">
        <v>117463.19999999998</v>
      </c>
      <c r="J105" s="99">
        <v>116886.09999999999</v>
      </c>
      <c r="K105" s="607">
        <v>93.32393710458972</v>
      </c>
      <c r="L105" s="607">
        <v>92.86543398103223</v>
      </c>
      <c r="M105" s="99">
        <v>26322.100000000002</v>
      </c>
      <c r="N105" s="99">
        <v>20146.2</v>
      </c>
      <c r="O105" s="99">
        <v>19067.799999999996</v>
      </c>
      <c r="P105" s="607">
        <v>76.53720637791056</v>
      </c>
      <c r="Q105" s="607">
        <v>72.44026882353609</v>
      </c>
      <c r="R105" s="99">
        <v>1548761.7000000004</v>
      </c>
      <c r="S105" s="99">
        <v>1430924.2000000002</v>
      </c>
      <c r="T105" s="99">
        <v>1423736.1000000003</v>
      </c>
      <c r="U105" s="607">
        <v>92.3915021917187</v>
      </c>
      <c r="V105" s="608">
        <v>91.92738301831714</v>
      </c>
    </row>
    <row r="106" ht="12.75" hidden="1"/>
    <row r="107" ht="12.75" hidden="1"/>
    <row r="109" spans="1:7" ht="12.75">
      <c r="A109" s="15" t="s">
        <v>192</v>
      </c>
      <c r="B109" s="15"/>
      <c r="C109" s="15"/>
      <c r="D109" s="15"/>
      <c r="E109" s="15"/>
      <c r="F109" s="15"/>
      <c r="G109" s="15"/>
    </row>
    <row r="110" spans="1:22" ht="12.75">
      <c r="A110" s="39" t="s">
        <v>193</v>
      </c>
      <c r="B110" s="39"/>
      <c r="C110" s="39"/>
      <c r="D110" s="39"/>
      <c r="E110" s="39"/>
      <c r="F110" s="39"/>
      <c r="V110" s="81" t="s">
        <v>212</v>
      </c>
    </row>
    <row r="111" s="39" customFormat="1" ht="12.75" hidden="1">
      <c r="A111" s="39" t="s">
        <v>192</v>
      </c>
    </row>
    <row r="112" spans="1:22" s="39" customFormat="1" ht="12.75" hidden="1">
      <c r="A112" s="39" t="s">
        <v>193</v>
      </c>
      <c r="V112" s="81" t="s">
        <v>153</v>
      </c>
    </row>
    <row r="113" ht="12.75">
      <c r="I113" s="5"/>
    </row>
    <row r="114" spans="3:19" ht="12.75">
      <c r="C114" s="5"/>
      <c r="D114" s="5"/>
      <c r="E114" s="39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</row>
    <row r="115" spans="3:15" ht="12" customHeight="1">
      <c r="C115" s="78"/>
      <c r="D115" s="78"/>
      <c r="E115" s="78"/>
      <c r="H115" s="96"/>
      <c r="I115" s="96"/>
      <c r="J115" s="91"/>
      <c r="K115" s="96"/>
      <c r="L115" s="96"/>
      <c r="M115" s="96"/>
      <c r="N115" s="96"/>
      <c r="O115" s="91"/>
    </row>
    <row r="116" spans="5:15" ht="12.75">
      <c r="E116" s="5"/>
      <c r="H116" s="97"/>
      <c r="I116" s="97"/>
      <c r="J116" s="97"/>
      <c r="K116" s="97"/>
      <c r="L116" s="97"/>
      <c r="M116" s="97"/>
      <c r="N116" s="97"/>
      <c r="O116" s="91"/>
    </row>
    <row r="117" spans="1:5" ht="12.75">
      <c r="A117" s="73"/>
      <c r="E117" s="5"/>
    </row>
    <row r="118" ht="12.75">
      <c r="C118" s="78"/>
    </row>
    <row r="119" spans="3:5" ht="12.75">
      <c r="C119" s="5"/>
      <c r="D119" s="5"/>
      <c r="E119" s="5"/>
    </row>
    <row r="121" ht="12.75">
      <c r="E121" s="5"/>
    </row>
    <row r="122" spans="3:7" ht="12.75">
      <c r="C122" s="5"/>
      <c r="D122" s="5"/>
      <c r="E122" s="5"/>
      <c r="F122" s="140"/>
      <c r="G122" s="5"/>
    </row>
    <row r="123" ht="12.75">
      <c r="E123" s="5"/>
    </row>
    <row r="124" spans="4:7" ht="12.75">
      <c r="D124" s="106"/>
      <c r="E124" s="106"/>
      <c r="F124" s="106"/>
      <c r="G124" s="106"/>
    </row>
    <row r="125" spans="4:7" ht="12.75">
      <c r="D125" s="106"/>
      <c r="E125" s="106"/>
      <c r="F125" s="106"/>
      <c r="G125" s="106"/>
    </row>
    <row r="126" spans="4:7" ht="12.75">
      <c r="D126" s="106"/>
      <c r="E126" s="106"/>
      <c r="F126" s="106"/>
      <c r="G126" s="106"/>
    </row>
    <row r="127" spans="4:7" ht="12.75">
      <c r="D127" s="106"/>
      <c r="E127" s="106"/>
      <c r="F127" s="106"/>
      <c r="G127" s="106"/>
    </row>
    <row r="128" spans="4:7" ht="12.75">
      <c r="D128" s="106"/>
      <c r="E128" s="106"/>
      <c r="F128" s="106"/>
      <c r="G128" s="106"/>
    </row>
    <row r="129" spans="4:7" ht="12.75">
      <c r="D129" s="106"/>
      <c r="E129" s="106"/>
      <c r="F129" s="106"/>
      <c r="G129" s="106"/>
    </row>
    <row r="130" spans="4:7" ht="12.75">
      <c r="D130" s="106"/>
      <c r="E130" s="106"/>
      <c r="F130" s="106"/>
      <c r="G130" s="106"/>
    </row>
    <row r="131" spans="4:7" ht="12.75">
      <c r="D131" s="106"/>
      <c r="E131" s="106"/>
      <c r="F131" s="106"/>
      <c r="G131" s="106"/>
    </row>
    <row r="132" spans="4:7" ht="12.75">
      <c r="D132" s="106"/>
      <c r="E132" s="106"/>
      <c r="F132" s="106"/>
      <c r="G132" s="106"/>
    </row>
    <row r="133" spans="4:7" ht="12.75">
      <c r="D133" s="106"/>
      <c r="E133" s="106"/>
      <c r="F133" s="106"/>
      <c r="G133" s="106"/>
    </row>
    <row r="134" spans="4:7" ht="12.75">
      <c r="D134" s="106"/>
      <c r="E134" s="106"/>
      <c r="F134" s="106"/>
      <c r="G134" s="106"/>
    </row>
    <row r="135" spans="4:7" ht="12.75">
      <c r="D135" s="106"/>
      <c r="E135" s="106"/>
      <c r="F135" s="106"/>
      <c r="G135" s="106"/>
    </row>
    <row r="136" spans="4:7" ht="12.75">
      <c r="D136" s="106"/>
      <c r="E136" s="106"/>
      <c r="F136" s="106"/>
      <c r="G136" s="106"/>
    </row>
  </sheetData>
  <sheetProtection/>
  <mergeCells count="24">
    <mergeCell ref="O7:O8"/>
    <mergeCell ref="K7:L7"/>
    <mergeCell ref="N7:N8"/>
    <mergeCell ref="I7:I8"/>
    <mergeCell ref="M6:Q6"/>
    <mergeCell ref="A3:U3"/>
    <mergeCell ref="C5:V5"/>
    <mergeCell ref="C6:G6"/>
    <mergeCell ref="D7:D8"/>
    <mergeCell ref="P7:Q7"/>
    <mergeCell ref="E7:E8"/>
    <mergeCell ref="F7:G7"/>
    <mergeCell ref="S7:S8"/>
    <mergeCell ref="B7:C8"/>
    <mergeCell ref="A5:A8"/>
    <mergeCell ref="R6:V6"/>
    <mergeCell ref="U7:V7"/>
    <mergeCell ref="H7:H8"/>
    <mergeCell ref="J7:J8"/>
    <mergeCell ref="A1:V1"/>
    <mergeCell ref="T7:T8"/>
    <mergeCell ref="M7:M8"/>
    <mergeCell ref="R7:R8"/>
    <mergeCell ref="H6:L6"/>
  </mergeCells>
  <printOptions horizontalCentered="1"/>
  <pageMargins left="0.1968503937007874" right="0.15748031496062992" top="0.07874015748031496" bottom="0.1968503937007874" header="0.07874015748031496" footer="0.1968503937007874"/>
  <pageSetup fitToHeight="1" fitToWidth="1" horizontalDpi="600" verticalDpi="600" orientation="landscape" paperSize="9" scale="54" r:id="rId1"/>
  <rowBreaks count="1" manualBreakCount="1">
    <brk id="110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70.125" style="39" customWidth="1"/>
    <col min="2" max="3" width="13.375" style="39" customWidth="1"/>
    <col min="4" max="4" width="17.00390625" style="39" customWidth="1"/>
    <col min="5" max="5" width="15.625" style="39" customWidth="1"/>
    <col min="6" max="6" width="16.375" style="39" customWidth="1"/>
    <col min="7" max="7" width="15.625" style="39" customWidth="1"/>
    <col min="8" max="16384" width="9.125" style="39" customWidth="1"/>
  </cols>
  <sheetData>
    <row r="2" spans="1:7" ht="39" customHeight="1">
      <c r="A2" s="663" t="s">
        <v>311</v>
      </c>
      <c r="B2" s="663"/>
      <c r="C2" s="663"/>
      <c r="D2" s="663"/>
      <c r="E2" s="663"/>
      <c r="F2" s="663"/>
      <c r="G2" s="663"/>
    </row>
    <row r="5" ht="13.5" thickBot="1">
      <c r="G5" s="41" t="s">
        <v>136</v>
      </c>
    </row>
    <row r="6" spans="1:7" ht="12.75" customHeight="1">
      <c r="A6" s="673" t="s">
        <v>125</v>
      </c>
      <c r="B6" s="675" t="s">
        <v>82</v>
      </c>
      <c r="C6" s="676"/>
      <c r="D6" s="677"/>
      <c r="E6" s="677"/>
      <c r="F6" s="677"/>
      <c r="G6" s="678"/>
    </row>
    <row r="7" spans="1:7" ht="8.25" customHeight="1">
      <c r="A7" s="674"/>
      <c r="B7" s="679"/>
      <c r="C7" s="680"/>
      <c r="D7" s="680"/>
      <c r="E7" s="680"/>
      <c r="F7" s="680"/>
      <c r="G7" s="681"/>
    </row>
    <row r="8" spans="1:7" ht="20.25" customHeight="1">
      <c r="A8" s="674"/>
      <c r="B8" s="661" t="s">
        <v>303</v>
      </c>
      <c r="C8" s="661"/>
      <c r="D8" s="669" t="s">
        <v>36</v>
      </c>
      <c r="E8" s="671" t="s">
        <v>83</v>
      </c>
      <c r="F8" s="107" t="s">
        <v>181</v>
      </c>
      <c r="G8" s="108" t="s">
        <v>180</v>
      </c>
    </row>
    <row r="9" spans="1:7" ht="31.5" customHeight="1">
      <c r="A9" s="392" t="s">
        <v>84</v>
      </c>
      <c r="B9" s="390" t="s">
        <v>312</v>
      </c>
      <c r="C9" s="390" t="s">
        <v>313</v>
      </c>
      <c r="D9" s="670"/>
      <c r="E9" s="672"/>
      <c r="F9" s="657" t="str">
        <f>F15</f>
        <v>до плану на І квартал 2018 року</v>
      </c>
      <c r="G9" s="658"/>
    </row>
    <row r="10" spans="1:7" ht="33.75" customHeight="1">
      <c r="A10" s="391" t="s">
        <v>325</v>
      </c>
      <c r="B10" s="395">
        <v>244.8</v>
      </c>
      <c r="C10" s="395">
        <v>143.5</v>
      </c>
      <c r="D10" s="395">
        <v>2.7</v>
      </c>
      <c r="E10" s="395">
        <v>2.7</v>
      </c>
      <c r="F10" s="395">
        <v>1.8815331010452963</v>
      </c>
      <c r="G10" s="396">
        <v>1.8815331010452963</v>
      </c>
    </row>
    <row r="11" spans="1:7" ht="42" customHeight="1">
      <c r="A11" s="393" t="s">
        <v>326</v>
      </c>
      <c r="B11" s="395">
        <v>3921.5</v>
      </c>
      <c r="C11" s="395">
        <v>1886.8</v>
      </c>
      <c r="D11" s="395">
        <v>1886.8</v>
      </c>
      <c r="E11" s="395">
        <v>1886.8</v>
      </c>
      <c r="F11" s="395">
        <v>100</v>
      </c>
      <c r="G11" s="396">
        <v>100</v>
      </c>
    </row>
    <row r="12" spans="1:7" ht="30.75" customHeight="1" thickBot="1">
      <c r="A12" s="394" t="s">
        <v>204</v>
      </c>
      <c r="B12" s="397">
        <v>7000</v>
      </c>
      <c r="C12" s="397">
        <v>3300</v>
      </c>
      <c r="D12" s="397">
        <v>0</v>
      </c>
      <c r="E12" s="397">
        <v>0</v>
      </c>
      <c r="F12" s="397">
        <v>0</v>
      </c>
      <c r="G12" s="398">
        <v>0</v>
      </c>
    </row>
    <row r="13" spans="1:7" s="403" customFormat="1" ht="25.5" customHeight="1" thickBot="1">
      <c r="A13" s="399" t="s">
        <v>85</v>
      </c>
      <c r="B13" s="400">
        <v>11166.3</v>
      </c>
      <c r="C13" s="400">
        <v>5330.3</v>
      </c>
      <c r="D13" s="400">
        <v>1889.5</v>
      </c>
      <c r="E13" s="400">
        <v>1889.5</v>
      </c>
      <c r="F13" s="401">
        <v>35.44828621278352</v>
      </c>
      <c r="G13" s="402">
        <v>35.44828621278352</v>
      </c>
    </row>
    <row r="14" spans="1:9" ht="27" customHeight="1">
      <c r="A14" s="664" t="s">
        <v>86</v>
      </c>
      <c r="B14" s="662" t="s">
        <v>303</v>
      </c>
      <c r="C14" s="662"/>
      <c r="D14" s="666" t="s">
        <v>36</v>
      </c>
      <c r="E14" s="668" t="s">
        <v>83</v>
      </c>
      <c r="F14" s="406" t="s">
        <v>181</v>
      </c>
      <c r="G14" s="407" t="s">
        <v>132</v>
      </c>
      <c r="I14" s="48"/>
    </row>
    <row r="15" spans="1:7" ht="30" customHeight="1" thickBot="1">
      <c r="A15" s="665"/>
      <c r="B15" s="408" t="s">
        <v>312</v>
      </c>
      <c r="C15" s="408" t="str">
        <f>C9</f>
        <v>І квартал 2018 року</v>
      </c>
      <c r="D15" s="667"/>
      <c r="E15" s="659"/>
      <c r="F15" s="659" t="s">
        <v>314</v>
      </c>
      <c r="G15" s="660"/>
    </row>
    <row r="16" spans="1:10" ht="43.5" customHeight="1">
      <c r="A16" s="391" t="s">
        <v>326</v>
      </c>
      <c r="B16" s="404">
        <v>795.5</v>
      </c>
      <c r="C16" s="404">
        <v>296.1</v>
      </c>
      <c r="D16" s="404">
        <v>296.1</v>
      </c>
      <c r="E16" s="404">
        <v>117.1</v>
      </c>
      <c r="F16" s="404">
        <v>100</v>
      </c>
      <c r="G16" s="405">
        <v>39.54745018574805</v>
      </c>
      <c r="J16" s="48"/>
    </row>
    <row r="17" spans="1:7" ht="43.5" customHeight="1">
      <c r="A17" s="393" t="s">
        <v>327</v>
      </c>
      <c r="B17" s="395">
        <v>-764</v>
      </c>
      <c r="C17" s="395">
        <v>-281.5</v>
      </c>
      <c r="D17" s="395">
        <v>-281.5</v>
      </c>
      <c r="E17" s="395" t="s">
        <v>25</v>
      </c>
      <c r="F17" s="404">
        <v>100</v>
      </c>
      <c r="G17" s="405" t="s">
        <v>25</v>
      </c>
    </row>
    <row r="18" spans="1:7" ht="34.5" customHeight="1">
      <c r="A18" s="393" t="s">
        <v>204</v>
      </c>
      <c r="B18" s="395">
        <v>3000</v>
      </c>
      <c r="C18" s="395">
        <v>750</v>
      </c>
      <c r="D18" s="395">
        <v>400</v>
      </c>
      <c r="E18" s="395">
        <v>400</v>
      </c>
      <c r="F18" s="404">
        <v>53.333333333333336</v>
      </c>
      <c r="G18" s="405">
        <v>53.333333333333336</v>
      </c>
    </row>
    <row r="19" spans="1:7" ht="35.25" customHeight="1" thickBot="1">
      <c r="A19" s="409" t="s">
        <v>205</v>
      </c>
      <c r="B19" s="397">
        <v>-3000</v>
      </c>
      <c r="C19" s="397">
        <v>-750</v>
      </c>
      <c r="D19" s="397">
        <v>-750</v>
      </c>
      <c r="E19" s="397" t="s">
        <v>25</v>
      </c>
      <c r="F19" s="404">
        <v>100</v>
      </c>
      <c r="G19" s="405" t="s">
        <v>25</v>
      </c>
    </row>
    <row r="20" spans="1:7" ht="33.75" customHeight="1" thickBot="1">
      <c r="A20" s="399" t="s">
        <v>87</v>
      </c>
      <c r="B20" s="400">
        <v>31.5</v>
      </c>
      <c r="C20" s="400">
        <v>14.600000000000023</v>
      </c>
      <c r="D20" s="400">
        <v>-335.4</v>
      </c>
      <c r="E20" s="400">
        <v>517.1</v>
      </c>
      <c r="F20" s="400" t="s">
        <v>25</v>
      </c>
      <c r="G20" s="402" t="s">
        <v>25</v>
      </c>
    </row>
    <row r="21" ht="33.75" customHeight="1"/>
    <row r="22" ht="19.5" customHeight="1">
      <c r="E22" s="48"/>
    </row>
    <row r="23" spans="1:7" ht="12.75">
      <c r="A23" s="135" t="s">
        <v>192</v>
      </c>
      <c r="B23" s="135"/>
      <c r="C23" s="135"/>
      <c r="D23" s="135"/>
      <c r="E23" s="135"/>
      <c r="F23" s="135"/>
      <c r="G23" s="135"/>
    </row>
    <row r="24" spans="1:7" ht="12.75">
      <c r="A24" s="135" t="s">
        <v>193</v>
      </c>
      <c r="B24" s="135"/>
      <c r="C24" s="135"/>
      <c r="D24" s="135"/>
      <c r="E24" s="135"/>
      <c r="F24" s="135"/>
      <c r="G24" s="136" t="s">
        <v>212</v>
      </c>
    </row>
    <row r="25" spans="1:7" ht="12.75" hidden="1">
      <c r="A25" s="135" t="s">
        <v>192</v>
      </c>
      <c r="B25" s="135"/>
      <c r="C25" s="135"/>
      <c r="D25" s="135"/>
      <c r="E25" s="135"/>
      <c r="F25" s="135"/>
      <c r="G25" s="135"/>
    </row>
    <row r="26" spans="1:7" ht="12.75" hidden="1">
      <c r="A26" s="135" t="s">
        <v>193</v>
      </c>
      <c r="B26" s="135"/>
      <c r="C26" s="135"/>
      <c r="D26" s="135"/>
      <c r="E26" s="135"/>
      <c r="F26" s="136"/>
      <c r="G26" s="136" t="s">
        <v>153</v>
      </c>
    </row>
    <row r="28" spans="1:6" ht="15">
      <c r="A28" s="42"/>
      <c r="B28" s="42"/>
      <c r="C28" s="42"/>
      <c r="D28" s="42"/>
      <c r="E28" s="43"/>
      <c r="F28" s="44"/>
    </row>
    <row r="29" spans="1:6" ht="15">
      <c r="A29" s="45"/>
      <c r="E29" s="45"/>
      <c r="F29" s="44"/>
    </row>
  </sheetData>
  <sheetProtection/>
  <mergeCells count="12">
    <mergeCell ref="A6:A8"/>
    <mergeCell ref="B6:G7"/>
    <mergeCell ref="F9:G9"/>
    <mergeCell ref="F15:G15"/>
    <mergeCell ref="B8:C8"/>
    <mergeCell ref="B14:C14"/>
    <mergeCell ref="A2:G2"/>
    <mergeCell ref="A14:A15"/>
    <mergeCell ref="D14:D15"/>
    <mergeCell ref="E14:E15"/>
    <mergeCell ref="D8:D9"/>
    <mergeCell ref="E8:E9"/>
  </mergeCells>
  <printOptions horizontalCentered="1"/>
  <pageMargins left="0.1968503937007874" right="0.1968503937007874" top="0.1968503937007874" bottom="0.1968503937007874" header="0.3937007874015748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5"/>
  <sheetViews>
    <sheetView zoomScalePageLayoutView="0" workbookViewId="0" topLeftCell="A1">
      <selection activeCell="A3" sqref="A3:A5"/>
    </sheetView>
  </sheetViews>
  <sheetFormatPr defaultColWidth="9.00390625" defaultRowHeight="12.75"/>
  <cols>
    <col min="1" max="1" width="51.375" style="226" customWidth="1"/>
    <col min="2" max="2" width="15.375" style="226" customWidth="1"/>
    <col min="3" max="3" width="15.125" style="226" customWidth="1"/>
    <col min="4" max="4" width="13.125" style="226" customWidth="1"/>
    <col min="5" max="5" width="13.375" style="226" customWidth="1"/>
    <col min="6" max="16384" width="9.125" style="226" customWidth="1"/>
  </cols>
  <sheetData>
    <row r="1" spans="1:5" ht="12.75" customHeight="1">
      <c r="A1" s="682" t="s">
        <v>315</v>
      </c>
      <c r="B1" s="682"/>
      <c r="C1" s="682"/>
      <c r="D1" s="682"/>
      <c r="E1" s="682"/>
    </row>
    <row r="2" ht="13.5" thickBot="1">
      <c r="E2" s="227" t="s">
        <v>136</v>
      </c>
    </row>
    <row r="3" spans="1:5" ht="12.75" customHeight="1">
      <c r="A3" s="690" t="s">
        <v>78</v>
      </c>
      <c r="B3" s="683" t="s">
        <v>316</v>
      </c>
      <c r="C3" s="685" t="s">
        <v>2</v>
      </c>
      <c r="D3" s="687" t="s">
        <v>280</v>
      </c>
      <c r="E3" s="688" t="s">
        <v>49</v>
      </c>
    </row>
    <row r="4" spans="1:5" ht="15.75" customHeight="1">
      <c r="A4" s="691"/>
      <c r="B4" s="684"/>
      <c r="C4" s="686"/>
      <c r="D4" s="643"/>
      <c r="E4" s="689"/>
    </row>
    <row r="5" spans="1:5" ht="12.75" customHeight="1">
      <c r="A5" s="692"/>
      <c r="B5" s="684"/>
      <c r="C5" s="686"/>
      <c r="D5" s="643"/>
      <c r="E5" s="689"/>
    </row>
    <row r="6" spans="1:5" s="135" customFormat="1" ht="13.5" customHeight="1">
      <c r="A6" s="117" t="s">
        <v>5</v>
      </c>
      <c r="B6" s="228"/>
      <c r="C6" s="228"/>
      <c r="D6" s="228"/>
      <c r="E6" s="229"/>
    </row>
    <row r="7" spans="1:5" s="135" customFormat="1" ht="12.75">
      <c r="A7" s="533" t="s">
        <v>94</v>
      </c>
      <c r="B7" s="534">
        <v>124644.00000000003</v>
      </c>
      <c r="C7" s="534">
        <v>133146.22399000003</v>
      </c>
      <c r="D7" s="437">
        <v>106.82120598664997</v>
      </c>
      <c r="E7" s="535">
        <v>8502.223989999999</v>
      </c>
    </row>
    <row r="8" spans="1:5" s="203" customFormat="1" ht="25.5" hidden="1">
      <c r="A8" s="339" t="str">
        <f>'Доходи заг'!A30</f>
        <v>Інші субвенції (на співфінансування створення Херсонського перинатального центру)</v>
      </c>
      <c r="B8" s="299">
        <v>0</v>
      </c>
      <c r="C8" s="299">
        <v>0</v>
      </c>
      <c r="D8" s="301" t="e">
        <v>#DIV/0!</v>
      </c>
      <c r="E8" s="338">
        <v>0</v>
      </c>
    </row>
    <row r="9" spans="1:5" s="135" customFormat="1" ht="12" customHeight="1">
      <c r="A9" s="533" t="s">
        <v>236</v>
      </c>
      <c r="B9" s="534">
        <v>19952.1</v>
      </c>
      <c r="C9" s="534">
        <v>19952.1</v>
      </c>
      <c r="D9" s="437">
        <v>100</v>
      </c>
      <c r="E9" s="535">
        <v>0</v>
      </c>
    </row>
    <row r="10" spans="1:5" s="135" customFormat="1" ht="51">
      <c r="A10" s="536" t="s">
        <v>305</v>
      </c>
      <c r="B10" s="534">
        <v>112738.2</v>
      </c>
      <c r="C10" s="534">
        <v>112738.2</v>
      </c>
      <c r="D10" s="437">
        <v>100</v>
      </c>
      <c r="E10" s="535">
        <v>0</v>
      </c>
    </row>
    <row r="11" spans="1:5" s="135" customFormat="1" ht="38.25">
      <c r="A11" s="468" t="str">
        <f>'Доходи заг'!A33</f>
        <v>Субвенція з державного бюджету місцевим бюджетам на відшкодування вартості лікарських засобів для лікування окремих захворювань </v>
      </c>
      <c r="B11" s="534">
        <v>6801.3</v>
      </c>
      <c r="C11" s="534">
        <v>6801.3</v>
      </c>
      <c r="D11" s="437">
        <v>100</v>
      </c>
      <c r="E11" s="535">
        <v>0</v>
      </c>
    </row>
    <row r="12" spans="1:5" s="135" customFormat="1" ht="12.75">
      <c r="A12" s="537" t="str">
        <f>'Доходи заг'!A34</f>
        <v> - для обласного бюджету</v>
      </c>
      <c r="B12" s="534">
        <v>24.2</v>
      </c>
      <c r="C12" s="534">
        <v>24.2</v>
      </c>
      <c r="D12" s="437">
        <v>100</v>
      </c>
      <c r="E12" s="535">
        <v>0</v>
      </c>
    </row>
    <row r="13" spans="1:5" s="135" customFormat="1" ht="12.75">
      <c r="A13" s="537" t="str">
        <f>'Доходи заг'!A35</f>
        <v> - для місцевих бюджетів</v>
      </c>
      <c r="B13" s="534">
        <v>6777.1</v>
      </c>
      <c r="C13" s="534">
        <v>6777.1</v>
      </c>
      <c r="D13" s="437">
        <v>100</v>
      </c>
      <c r="E13" s="535">
        <v>0</v>
      </c>
    </row>
    <row r="14" spans="1:5" s="135" customFormat="1" ht="53.25" customHeight="1">
      <c r="A14" s="536" t="str">
        <f>'Доходи заг'!A46</f>
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(обласний бюджет)</v>
      </c>
      <c r="B14" s="534">
        <v>94</v>
      </c>
      <c r="C14" s="534">
        <v>94</v>
      </c>
      <c r="D14" s="437">
        <v>100</v>
      </c>
      <c r="E14" s="535">
        <v>0</v>
      </c>
    </row>
    <row r="15" spans="1:5" s="203" customFormat="1" ht="12.75" hidden="1">
      <c r="A15" s="341" t="s">
        <v>63</v>
      </c>
      <c r="B15" s="299">
        <v>0</v>
      </c>
      <c r="C15" s="299">
        <v>0</v>
      </c>
      <c r="D15" s="301" t="e">
        <v>#DIV/0!</v>
      </c>
      <c r="E15" s="338">
        <v>0</v>
      </c>
    </row>
    <row r="16" spans="1:5" s="203" customFormat="1" ht="12.75" hidden="1">
      <c r="A16" s="341" t="s">
        <v>64</v>
      </c>
      <c r="B16" s="299">
        <v>0</v>
      </c>
      <c r="C16" s="299">
        <v>0</v>
      </c>
      <c r="D16" s="301" t="e">
        <v>#DIV/0!</v>
      </c>
      <c r="E16" s="338">
        <v>0</v>
      </c>
    </row>
    <row r="17" spans="1:6" s="135" customFormat="1" ht="51">
      <c r="A17" s="468" t="str">
        <f>'Доходи заг'!A49</f>
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 (обласний бюджет)</v>
      </c>
      <c r="B17" s="534">
        <v>938.8</v>
      </c>
      <c r="C17" s="534">
        <v>938.8</v>
      </c>
      <c r="D17" s="437">
        <v>100</v>
      </c>
      <c r="E17" s="535">
        <v>0</v>
      </c>
      <c r="F17" s="220"/>
    </row>
    <row r="18" spans="1:5" s="135" customFormat="1" ht="63.75">
      <c r="A18" s="439" t="s">
        <v>355</v>
      </c>
      <c r="B18" s="534">
        <v>2531.7</v>
      </c>
      <c r="C18" s="534">
        <v>0</v>
      </c>
      <c r="D18" s="437">
        <v>0</v>
      </c>
      <c r="E18" s="535">
        <v>-2531.7</v>
      </c>
    </row>
    <row r="19" spans="1:5" s="203" customFormat="1" ht="38.25" hidden="1">
      <c r="A19" s="341" t="s">
        <v>129</v>
      </c>
      <c r="B19" s="299">
        <v>0</v>
      </c>
      <c r="C19" s="299">
        <v>0</v>
      </c>
      <c r="D19" s="301" t="e">
        <v>#DIV/0!</v>
      </c>
      <c r="E19" s="338">
        <v>0</v>
      </c>
    </row>
    <row r="20" spans="1:5" s="203" customFormat="1" ht="12.75" hidden="1">
      <c r="A20" s="342"/>
      <c r="B20" s="337"/>
      <c r="C20" s="337"/>
      <c r="D20" s="301" t="e">
        <v>#DIV/0!</v>
      </c>
      <c r="E20" s="338">
        <v>0</v>
      </c>
    </row>
    <row r="21" spans="1:5" s="135" customFormat="1" ht="25.5">
      <c r="A21" s="538" t="s">
        <v>304</v>
      </c>
      <c r="B21" s="534">
        <v>1156413.5999999999</v>
      </c>
      <c r="C21" s="534">
        <v>1087583.5</v>
      </c>
      <c r="D21" s="437">
        <v>94.04796865066271</v>
      </c>
      <c r="E21" s="535">
        <v>-68830.09999999986</v>
      </c>
    </row>
    <row r="22" spans="1:5" s="203" customFormat="1" ht="38.25" hidden="1">
      <c r="A22" s="342" t="s">
        <v>266</v>
      </c>
      <c r="B22" s="299">
        <v>0</v>
      </c>
      <c r="C22" s="299">
        <v>0</v>
      </c>
      <c r="D22" s="301" t="e">
        <v>#DIV/0!</v>
      </c>
      <c r="E22" s="338">
        <v>0</v>
      </c>
    </row>
    <row r="23" spans="1:5" s="135" customFormat="1" ht="25.5">
      <c r="A23" s="538" t="s">
        <v>284</v>
      </c>
      <c r="B23" s="534">
        <v>42073.5</v>
      </c>
      <c r="C23" s="534">
        <v>42073.5</v>
      </c>
      <c r="D23" s="437">
        <v>100</v>
      </c>
      <c r="E23" s="539">
        <v>0</v>
      </c>
    </row>
    <row r="24" spans="1:5" s="203" customFormat="1" ht="12.75" hidden="1">
      <c r="A24" s="342" t="s">
        <v>63</v>
      </c>
      <c r="B24" s="299">
        <v>0</v>
      </c>
      <c r="C24" s="299">
        <v>0</v>
      </c>
      <c r="D24" s="301" t="e">
        <v>#DIV/0!</v>
      </c>
      <c r="E24" s="322">
        <v>0</v>
      </c>
    </row>
    <row r="25" spans="1:5" s="203" customFormat="1" ht="12.75" hidden="1">
      <c r="A25" s="343" t="s">
        <v>64</v>
      </c>
      <c r="B25" s="344">
        <v>0</v>
      </c>
      <c r="C25" s="344">
        <v>0</v>
      </c>
      <c r="D25" s="301" t="e">
        <v>#DIV/0!</v>
      </c>
      <c r="E25" s="322">
        <v>0</v>
      </c>
    </row>
    <row r="26" spans="1:5" s="135" customFormat="1" ht="25.5">
      <c r="A26" s="540" t="s">
        <v>252</v>
      </c>
      <c r="B26" s="534">
        <v>174095.9</v>
      </c>
      <c r="C26" s="534">
        <v>174095.9</v>
      </c>
      <c r="D26" s="437">
        <v>100</v>
      </c>
      <c r="E26" s="539">
        <v>0</v>
      </c>
    </row>
    <row r="27" spans="1:5" s="203" customFormat="1" ht="12.75" hidden="1">
      <c r="A27" s="341" t="s">
        <v>63</v>
      </c>
      <c r="B27" s="346">
        <v>0</v>
      </c>
      <c r="C27" s="346">
        <v>0</v>
      </c>
      <c r="D27" s="301" t="e">
        <v>#DIV/0!</v>
      </c>
      <c r="E27" s="322">
        <v>0</v>
      </c>
    </row>
    <row r="28" spans="1:5" s="203" customFormat="1" ht="12.75" hidden="1">
      <c r="A28" s="341" t="s">
        <v>64</v>
      </c>
      <c r="B28" s="346">
        <v>0</v>
      </c>
      <c r="C28" s="346">
        <v>0</v>
      </c>
      <c r="D28" s="301" t="e">
        <v>#DIV/0!</v>
      </c>
      <c r="E28" s="322">
        <v>0</v>
      </c>
    </row>
    <row r="29" spans="1:5" s="203" customFormat="1" ht="43.5" customHeight="1" hidden="1">
      <c r="A29" s="345" t="s">
        <v>288</v>
      </c>
      <c r="B29" s="299">
        <v>0</v>
      </c>
      <c r="C29" s="299">
        <v>0</v>
      </c>
      <c r="D29" s="301" t="e">
        <v>#DIV/0!</v>
      </c>
      <c r="E29" s="322">
        <v>0</v>
      </c>
    </row>
    <row r="30" spans="1:8" s="135" customFormat="1" ht="118.5" customHeight="1">
      <c r="A30" s="536" t="s">
        <v>351</v>
      </c>
      <c r="B30" s="534">
        <v>10674.4</v>
      </c>
      <c r="C30" s="534">
        <v>9570.5</v>
      </c>
      <c r="D30" s="437">
        <v>89.65843513452747</v>
      </c>
      <c r="E30" s="539">
        <v>-1103.8999999999996</v>
      </c>
      <c r="H30" s="220"/>
    </row>
    <row r="31" spans="1:5" s="203" customFormat="1" ht="38.25" hidden="1">
      <c r="A31" s="347" t="s">
        <v>173</v>
      </c>
      <c r="B31" s="299">
        <v>0</v>
      </c>
      <c r="C31" s="299">
        <v>0</v>
      </c>
      <c r="D31" s="301" t="e">
        <v>#DIV/0!</v>
      </c>
      <c r="E31" s="322">
        <v>0</v>
      </c>
    </row>
    <row r="32" spans="1:5" s="203" customFormat="1" ht="76.5" hidden="1">
      <c r="A32" s="340" t="s">
        <v>96</v>
      </c>
      <c r="B32" s="299">
        <v>0</v>
      </c>
      <c r="C32" s="299">
        <v>0</v>
      </c>
      <c r="D32" s="301" t="e">
        <v>#DIV/0!</v>
      </c>
      <c r="E32" s="322">
        <v>0</v>
      </c>
    </row>
    <row r="33" spans="1:5" s="203" customFormat="1" ht="12.75" hidden="1">
      <c r="A33" s="343" t="s">
        <v>63</v>
      </c>
      <c r="B33" s="299">
        <v>0</v>
      </c>
      <c r="C33" s="299">
        <v>0</v>
      </c>
      <c r="D33" s="301" t="e">
        <v>#DIV/0!</v>
      </c>
      <c r="E33" s="322">
        <v>0</v>
      </c>
    </row>
    <row r="34" spans="1:5" s="203" customFormat="1" ht="12.75" hidden="1">
      <c r="A34" s="343" t="s">
        <v>97</v>
      </c>
      <c r="B34" s="299">
        <v>0</v>
      </c>
      <c r="C34" s="299">
        <v>0</v>
      </c>
      <c r="D34" s="301" t="e">
        <v>#DIV/0!</v>
      </c>
      <c r="E34" s="322">
        <v>0</v>
      </c>
    </row>
    <row r="35" spans="1:5" s="203" customFormat="1" ht="25.5" hidden="1">
      <c r="A35" s="347" t="str">
        <f>'[1]Доходи заг'!A32</f>
        <v> - залишок коштів субвенції, який повернуто в 2010 році в дохідну частину державного бюджету</v>
      </c>
      <c r="B35" s="299" t="s">
        <v>25</v>
      </c>
      <c r="C35" s="299">
        <v>0</v>
      </c>
      <c r="D35" s="301" t="e">
        <v>#VALUE!</v>
      </c>
      <c r="E35" s="322" t="e">
        <v>#VALUE!</v>
      </c>
    </row>
    <row r="36" spans="1:5" s="203" customFormat="1" ht="38.25" hidden="1">
      <c r="A36" s="341" t="s">
        <v>98</v>
      </c>
      <c r="B36" s="299"/>
      <c r="C36" s="299"/>
      <c r="D36" s="301" t="e">
        <v>#DIV/0!</v>
      </c>
      <c r="E36" s="322">
        <v>0</v>
      </c>
    </row>
    <row r="37" spans="1:5" s="203" customFormat="1" ht="12.75" hidden="1">
      <c r="A37" s="341" t="s">
        <v>99</v>
      </c>
      <c r="B37" s="299"/>
      <c r="C37" s="299"/>
      <c r="D37" s="301" t="e">
        <v>#DIV/0!</v>
      </c>
      <c r="E37" s="322">
        <v>0</v>
      </c>
    </row>
    <row r="38" spans="1:5" s="203" customFormat="1" ht="51" hidden="1">
      <c r="A38" s="348" t="s">
        <v>100</v>
      </c>
      <c r="B38" s="299"/>
      <c r="C38" s="299"/>
      <c r="D38" s="301" t="e">
        <v>#DIV/0!</v>
      </c>
      <c r="E38" s="322">
        <v>0</v>
      </c>
    </row>
    <row r="39" spans="1:5" s="203" customFormat="1" ht="63.75" hidden="1">
      <c r="A39" s="340" t="s">
        <v>95</v>
      </c>
      <c r="B39" s="299"/>
      <c r="C39" s="299"/>
      <c r="D39" s="301" t="e">
        <v>#DIV/0!</v>
      </c>
      <c r="E39" s="322">
        <v>0</v>
      </c>
    </row>
    <row r="40" spans="1:5" s="203" customFormat="1" ht="38.25" hidden="1">
      <c r="A40" s="341" t="s">
        <v>101</v>
      </c>
      <c r="B40" s="299"/>
      <c r="C40" s="299"/>
      <c r="D40" s="301" t="e">
        <v>#DIV/0!</v>
      </c>
      <c r="E40" s="322">
        <v>0</v>
      </c>
    </row>
    <row r="41" spans="1:5" s="203" customFormat="1" ht="12.75" hidden="1">
      <c r="A41" s="340"/>
      <c r="B41" s="299"/>
      <c r="C41" s="299"/>
      <c r="D41" s="301" t="e">
        <v>#DIV/0!</v>
      </c>
      <c r="E41" s="322">
        <v>0</v>
      </c>
    </row>
    <row r="42" spans="1:5" s="203" customFormat="1" ht="12.75" hidden="1">
      <c r="A42" s="341"/>
      <c r="B42" s="299"/>
      <c r="C42" s="299"/>
      <c r="D42" s="301" t="e">
        <v>#DIV/0!</v>
      </c>
      <c r="E42" s="322">
        <v>0</v>
      </c>
    </row>
    <row r="43" spans="1:5" s="203" customFormat="1" ht="12.75" hidden="1">
      <c r="A43" s="341"/>
      <c r="B43" s="299"/>
      <c r="C43" s="299"/>
      <c r="D43" s="301" t="e">
        <v>#DIV/0!</v>
      </c>
      <c r="E43" s="322">
        <v>0</v>
      </c>
    </row>
    <row r="44" spans="1:5" s="203" customFormat="1" ht="51" hidden="1">
      <c r="A44" s="341" t="s">
        <v>126</v>
      </c>
      <c r="B44" s="299">
        <v>938.8</v>
      </c>
      <c r="C44" s="299">
        <v>938.8</v>
      </c>
      <c r="D44" s="301">
        <v>100</v>
      </c>
      <c r="E44" s="322">
        <v>0</v>
      </c>
    </row>
    <row r="45" spans="1:5" s="203" customFormat="1" ht="12.75" hidden="1">
      <c r="A45" s="341" t="s">
        <v>63</v>
      </c>
      <c r="B45" s="299"/>
      <c r="C45" s="299"/>
      <c r="D45" s="301" t="e">
        <v>#DIV/0!</v>
      </c>
      <c r="E45" s="322">
        <v>0</v>
      </c>
    </row>
    <row r="46" spans="1:5" s="203" customFormat="1" ht="12.75" hidden="1">
      <c r="A46" s="341" t="s">
        <v>64</v>
      </c>
      <c r="B46" s="299"/>
      <c r="C46" s="299"/>
      <c r="D46" s="301" t="e">
        <v>#DIV/0!</v>
      </c>
      <c r="E46" s="322">
        <v>0</v>
      </c>
    </row>
    <row r="47" spans="1:5" s="203" customFormat="1" ht="12.75" hidden="1">
      <c r="A47" s="343" t="s">
        <v>102</v>
      </c>
      <c r="B47" s="299"/>
      <c r="C47" s="299"/>
      <c r="D47" s="301" t="e">
        <v>#DIV/0!</v>
      </c>
      <c r="E47" s="322">
        <v>0</v>
      </c>
    </row>
    <row r="48" spans="1:5" s="203" customFormat="1" ht="51" hidden="1">
      <c r="A48" s="348" t="s">
        <v>103</v>
      </c>
      <c r="B48" s="346"/>
      <c r="C48" s="346"/>
      <c r="D48" s="301" t="e">
        <v>#DIV/0!</v>
      </c>
      <c r="E48" s="322">
        <v>0</v>
      </c>
    </row>
    <row r="49" spans="1:5" s="203" customFormat="1" ht="38.25" hidden="1">
      <c r="A49" s="348" t="s">
        <v>104</v>
      </c>
      <c r="B49" s="346"/>
      <c r="C49" s="346"/>
      <c r="D49" s="301" t="e">
        <v>#DIV/0!</v>
      </c>
      <c r="E49" s="322">
        <v>0</v>
      </c>
    </row>
    <row r="50" spans="1:5" s="203" customFormat="1" ht="12.75" hidden="1">
      <c r="A50" s="341" t="s">
        <v>63</v>
      </c>
      <c r="B50" s="349"/>
      <c r="C50" s="349"/>
      <c r="D50" s="301" t="e">
        <v>#DIV/0!</v>
      </c>
      <c r="E50" s="322">
        <v>0</v>
      </c>
    </row>
    <row r="51" spans="1:5" s="203" customFormat="1" ht="12.75" hidden="1">
      <c r="A51" s="341" t="s">
        <v>64</v>
      </c>
      <c r="B51" s="349"/>
      <c r="C51" s="349"/>
      <c r="D51" s="301" t="e">
        <v>#DIV/0!</v>
      </c>
      <c r="E51" s="322">
        <v>0</v>
      </c>
    </row>
    <row r="52" spans="1:5" s="203" customFormat="1" ht="114.75" hidden="1">
      <c r="A52" s="348" t="s">
        <v>166</v>
      </c>
      <c r="B52" s="346">
        <v>94</v>
      </c>
      <c r="C52" s="346">
        <v>94</v>
      </c>
      <c r="D52" s="301">
        <v>100</v>
      </c>
      <c r="E52" s="322">
        <v>0</v>
      </c>
    </row>
    <row r="53" spans="1:5" s="135" customFormat="1" ht="38.25">
      <c r="A53" s="541" t="s">
        <v>145</v>
      </c>
      <c r="B53" s="534">
        <v>83.6</v>
      </c>
      <c r="C53" s="534">
        <v>83.6</v>
      </c>
      <c r="D53" s="437">
        <v>0</v>
      </c>
      <c r="E53" s="539">
        <v>0</v>
      </c>
    </row>
    <row r="54" spans="1:5" s="203" customFormat="1" ht="51" hidden="1">
      <c r="A54" s="341" t="s">
        <v>269</v>
      </c>
      <c r="B54" s="299">
        <v>6089.1</v>
      </c>
      <c r="C54" s="299">
        <v>6089.1</v>
      </c>
      <c r="D54" s="301">
        <v>100</v>
      </c>
      <c r="E54" s="322">
        <v>0</v>
      </c>
    </row>
    <row r="55" spans="1:5" s="203" customFormat="1" ht="89.25" hidden="1">
      <c r="A55" s="340" t="s">
        <v>270</v>
      </c>
      <c r="B55" s="299">
        <v>0</v>
      </c>
      <c r="C55" s="299">
        <v>0</v>
      </c>
      <c r="D55" s="301" t="e">
        <v>#DIV/0!</v>
      </c>
      <c r="E55" s="322">
        <v>0</v>
      </c>
    </row>
    <row r="56" spans="1:5" s="203" customFormat="1" ht="25.5" hidden="1">
      <c r="A56" s="347" t="s">
        <v>174</v>
      </c>
      <c r="B56" s="350">
        <v>4612.6</v>
      </c>
      <c r="C56" s="350">
        <v>1358.1</v>
      </c>
      <c r="D56" s="301">
        <v>29.443264102675275</v>
      </c>
      <c r="E56" s="322">
        <v>-3254.5000000000005</v>
      </c>
    </row>
    <row r="57" spans="1:5" s="203" customFormat="1" ht="12.75" hidden="1">
      <c r="A57" s="341"/>
      <c r="B57" s="350" t="s">
        <v>25</v>
      </c>
      <c r="C57" s="350"/>
      <c r="D57" s="301" t="e">
        <v>#VALUE!</v>
      </c>
      <c r="E57" s="322" t="e">
        <v>#VALUE!</v>
      </c>
    </row>
    <row r="58" spans="1:5" s="135" customFormat="1" ht="38.25">
      <c r="A58" s="468" t="s">
        <v>358</v>
      </c>
      <c r="B58" s="438">
        <v>6089.1</v>
      </c>
      <c r="C58" s="438">
        <v>6089.1</v>
      </c>
      <c r="D58" s="437">
        <v>100</v>
      </c>
      <c r="E58" s="539">
        <v>0</v>
      </c>
    </row>
    <row r="59" spans="1:5" s="135" customFormat="1" ht="12.75">
      <c r="A59" s="468" t="s">
        <v>357</v>
      </c>
      <c r="B59" s="438">
        <v>4612.6</v>
      </c>
      <c r="C59" s="438">
        <v>1358.1</v>
      </c>
      <c r="D59" s="437">
        <v>29.443264102675275</v>
      </c>
      <c r="E59" s="539">
        <v>-3254.5000000000005</v>
      </c>
    </row>
    <row r="60" spans="1:7" s="231" customFormat="1" ht="21" customHeight="1">
      <c r="A60" s="119" t="s">
        <v>59</v>
      </c>
      <c r="B60" s="62">
        <v>1661742.8</v>
      </c>
      <c r="C60" s="62">
        <v>1594524.8239900002</v>
      </c>
      <c r="D60" s="62">
        <v>95.95497112970793</v>
      </c>
      <c r="E60" s="129">
        <v>-67217.97600999987</v>
      </c>
      <c r="F60" s="230"/>
      <c r="G60" s="230"/>
    </row>
    <row r="61" spans="1:5" s="135" customFormat="1" ht="28.5" customHeight="1">
      <c r="A61" s="468" t="s">
        <v>359</v>
      </c>
      <c r="B61" s="552" t="s">
        <v>11</v>
      </c>
      <c r="C61" s="534">
        <v>130752.2</v>
      </c>
      <c r="D61" s="552" t="s">
        <v>11</v>
      </c>
      <c r="E61" s="553" t="s">
        <v>11</v>
      </c>
    </row>
    <row r="62" spans="1:5" s="93" customFormat="1" ht="65.25" customHeight="1" hidden="1">
      <c r="A62" s="120" t="s">
        <v>143</v>
      </c>
      <c r="B62" s="100" t="s">
        <v>11</v>
      </c>
      <c r="C62" s="101"/>
      <c r="D62" s="100" t="s">
        <v>11</v>
      </c>
      <c r="E62" s="121" t="s">
        <v>11</v>
      </c>
    </row>
    <row r="63" spans="1:5" s="135" customFormat="1" ht="25.5" hidden="1">
      <c r="A63" s="232" t="s">
        <v>165</v>
      </c>
      <c r="B63" s="102" t="s">
        <v>11</v>
      </c>
      <c r="C63" s="103">
        <v>130752.2</v>
      </c>
      <c r="D63" s="102" t="s">
        <v>11</v>
      </c>
      <c r="E63" s="122" t="s">
        <v>11</v>
      </c>
    </row>
    <row r="64" spans="1:5" s="231" customFormat="1" ht="38.25" customHeight="1">
      <c r="A64" s="123" t="s">
        <v>360</v>
      </c>
      <c r="B64" s="92" t="s">
        <v>11</v>
      </c>
      <c r="C64" s="62">
        <v>1725277.0239900001</v>
      </c>
      <c r="D64" s="92" t="s">
        <v>11</v>
      </c>
      <c r="E64" s="98" t="s">
        <v>11</v>
      </c>
    </row>
    <row r="65" spans="1:5" s="235" customFormat="1" ht="15" hidden="1">
      <c r="A65" s="124"/>
      <c r="B65" s="233"/>
      <c r="C65" s="77"/>
      <c r="D65" s="233"/>
      <c r="E65" s="234"/>
    </row>
    <row r="66" spans="1:5" s="235" customFormat="1" ht="15" hidden="1">
      <c r="A66" s="124"/>
      <c r="B66" s="233"/>
      <c r="C66" s="77"/>
      <c r="D66" s="233"/>
      <c r="E66" s="234"/>
    </row>
    <row r="67" spans="1:5" s="135" customFormat="1" ht="45.75" customHeight="1">
      <c r="A67" s="125" t="s">
        <v>50</v>
      </c>
      <c r="B67" s="115" t="s">
        <v>316</v>
      </c>
      <c r="C67" s="116" t="s">
        <v>105</v>
      </c>
      <c r="D67" s="116" t="s">
        <v>280</v>
      </c>
      <c r="E67" s="126" t="s">
        <v>106</v>
      </c>
    </row>
    <row r="68" spans="1:5" s="142" customFormat="1" ht="15.75" customHeight="1" hidden="1">
      <c r="A68" s="127" t="s">
        <v>107</v>
      </c>
      <c r="B68" s="236"/>
      <c r="C68" s="236"/>
      <c r="D68" s="236"/>
      <c r="E68" s="237"/>
    </row>
    <row r="69" spans="1:5" s="135" customFormat="1" ht="30" customHeight="1">
      <c r="A69" s="538" t="s">
        <v>221</v>
      </c>
      <c r="B69" s="534">
        <v>424762.4</v>
      </c>
      <c r="C69" s="534">
        <v>379505.60000000003</v>
      </c>
      <c r="D69" s="437">
        <v>89.34538461973094</v>
      </c>
      <c r="E69" s="535">
        <v>-45256.79999999999</v>
      </c>
    </row>
    <row r="70" spans="1:5" s="135" customFormat="1" ht="14.25" customHeight="1">
      <c r="A70" s="542" t="s">
        <v>306</v>
      </c>
      <c r="B70" s="534">
        <v>1268.5</v>
      </c>
      <c r="C70" s="534">
        <v>324.8</v>
      </c>
      <c r="D70" s="437">
        <v>25.605045329128895</v>
      </c>
      <c r="E70" s="535">
        <v>-943.7</v>
      </c>
    </row>
    <row r="71" spans="1:5" s="135" customFormat="1" ht="12.75">
      <c r="A71" s="543" t="str">
        <f>'Видатки заг'!A57</f>
        <v> - інші субвенції</v>
      </c>
      <c r="B71" s="534">
        <v>1268.5</v>
      </c>
      <c r="C71" s="534">
        <v>324.8</v>
      </c>
      <c r="D71" s="437">
        <v>25.605045329128895</v>
      </c>
      <c r="E71" s="535">
        <v>-943.7</v>
      </c>
    </row>
    <row r="72" spans="1:5" s="135" customFormat="1" ht="36" customHeight="1" hidden="1">
      <c r="A72" s="543" t="str">
        <f>'Видатки заг'!A58</f>
        <v> - субвенція з місцевого бюджету державному бюджету на виконання програм соціально-економічного та культурного розвитку регіонів</v>
      </c>
      <c r="B72" s="534">
        <v>0</v>
      </c>
      <c r="C72" s="534">
        <v>0</v>
      </c>
      <c r="D72" s="437" t="e">
        <v>#DIV/0!</v>
      </c>
      <c r="E72" s="535">
        <v>0</v>
      </c>
    </row>
    <row r="73" spans="1:5" s="135" customFormat="1" ht="12.75">
      <c r="A73" s="543" t="s">
        <v>51</v>
      </c>
      <c r="B73" s="534">
        <v>2041.2</v>
      </c>
      <c r="C73" s="534">
        <v>0</v>
      </c>
      <c r="D73" s="437">
        <v>0</v>
      </c>
      <c r="E73" s="535">
        <v>-2041.2</v>
      </c>
    </row>
    <row r="74" spans="1:5" s="203" customFormat="1" ht="63.75" hidden="1">
      <c r="A74" s="300" t="str">
        <f>'Видатки заг'!A59</f>
        <v> - субвенція на проведення видатків місцевих бюджетів, що враховуються при визначенні обсягу міжбюджетних трансфертів  (для  надання пільг на медичне обслуговування громадян, які постраждали внаслідок Чорнобильської катастрофи) </v>
      </c>
      <c r="B74" s="299">
        <v>0</v>
      </c>
      <c r="C74" s="299">
        <v>0</v>
      </c>
      <c r="D74" s="301" t="e">
        <v>#DIV/0!</v>
      </c>
      <c r="E74" s="338">
        <v>0</v>
      </c>
    </row>
    <row r="75" spans="1:9" s="203" customFormat="1" ht="51" hidden="1">
      <c r="A75" s="351" t="str">
        <f>'Видатки заг'!A60</f>
        <v> - субвенція на проведення видатків місцевих бюджетів, що враховуються при визначенні обсягу міжбюджетних трансфертів  (для  проведення витрат на поховання учасників бойових дій та інвалідів війни) </v>
      </c>
      <c r="B75" s="299">
        <v>0</v>
      </c>
      <c r="C75" s="299">
        <v>0</v>
      </c>
      <c r="D75" s="301" t="e">
        <v>#DIV/0!</v>
      </c>
      <c r="E75" s="338">
        <v>0</v>
      </c>
      <c r="G75" s="239"/>
      <c r="H75" s="239"/>
      <c r="I75" s="239"/>
    </row>
    <row r="76" spans="1:9" s="135" customFormat="1" ht="52.5" customHeight="1">
      <c r="A76" s="543" t="s">
        <v>366</v>
      </c>
      <c r="B76" s="534">
        <v>94</v>
      </c>
      <c r="C76" s="534">
        <v>0</v>
      </c>
      <c r="D76" s="437">
        <v>0</v>
      </c>
      <c r="E76" s="535">
        <v>-94</v>
      </c>
      <c r="G76" s="221"/>
      <c r="H76" s="221"/>
      <c r="I76" s="221"/>
    </row>
    <row r="77" spans="1:9" s="135" customFormat="1" ht="54" customHeight="1">
      <c r="A77" s="543" t="s">
        <v>367</v>
      </c>
      <c r="B77" s="534">
        <v>938.8</v>
      </c>
      <c r="C77" s="534">
        <v>146.5</v>
      </c>
      <c r="D77" s="437">
        <v>15.6050276949297</v>
      </c>
      <c r="E77" s="535">
        <v>-792.3</v>
      </c>
      <c r="G77" s="221"/>
      <c r="H77" s="221"/>
      <c r="I77" s="221"/>
    </row>
    <row r="78" spans="1:5" s="135" customFormat="1" ht="51">
      <c r="A78" s="543" t="s">
        <v>375</v>
      </c>
      <c r="B78" s="534">
        <v>24.2</v>
      </c>
      <c r="C78" s="534">
        <v>24.2</v>
      </c>
      <c r="D78" s="437">
        <v>100</v>
      </c>
      <c r="E78" s="535">
        <v>0</v>
      </c>
    </row>
    <row r="79" spans="1:5" s="135" customFormat="1" ht="39" customHeight="1">
      <c r="A79" s="547" t="s">
        <v>350</v>
      </c>
      <c r="B79" s="534">
        <v>67938.1</v>
      </c>
      <c r="C79" s="534">
        <v>67938.1</v>
      </c>
      <c r="D79" s="437">
        <v>100</v>
      </c>
      <c r="E79" s="535">
        <v>0</v>
      </c>
    </row>
    <row r="80" spans="1:5" s="135" customFormat="1" ht="25.5">
      <c r="A80" s="538" t="s">
        <v>304</v>
      </c>
      <c r="B80" s="534">
        <v>1156413.6</v>
      </c>
      <c r="C80" s="548">
        <v>1087573.1</v>
      </c>
      <c r="D80" s="437">
        <v>94.04706931845146</v>
      </c>
      <c r="E80" s="535">
        <v>-68840.5</v>
      </c>
    </row>
    <row r="81" spans="1:5" s="203" customFormat="1" ht="12.75" hidden="1">
      <c r="A81" s="342" t="s">
        <v>63</v>
      </c>
      <c r="B81" s="344"/>
      <c r="C81" s="344"/>
      <c r="D81" s="301" t="e">
        <v>#DIV/0!</v>
      </c>
      <c r="E81" s="338">
        <v>0</v>
      </c>
    </row>
    <row r="82" spans="1:5" s="203" customFormat="1" ht="12.75" hidden="1">
      <c r="A82" s="342" t="s">
        <v>64</v>
      </c>
      <c r="B82" s="344"/>
      <c r="C82" s="344"/>
      <c r="D82" s="301" t="e">
        <v>#DIV/0!</v>
      </c>
      <c r="E82" s="338">
        <v>0</v>
      </c>
    </row>
    <row r="83" spans="1:5" s="135" customFormat="1" ht="40.5" customHeight="1">
      <c r="A83" s="468" t="s">
        <v>376</v>
      </c>
      <c r="B83" s="548">
        <v>6777.1</v>
      </c>
      <c r="C83" s="548">
        <v>6777.1</v>
      </c>
      <c r="D83" s="437">
        <v>100</v>
      </c>
      <c r="E83" s="535">
        <v>0</v>
      </c>
    </row>
    <row r="84" spans="1:5" s="135" customFormat="1" ht="38.25">
      <c r="A84" s="549" t="s">
        <v>353</v>
      </c>
      <c r="B84" s="548">
        <v>6089.1</v>
      </c>
      <c r="C84" s="548">
        <v>6089.1</v>
      </c>
      <c r="D84" s="437">
        <v>100</v>
      </c>
      <c r="E84" s="535">
        <v>0</v>
      </c>
    </row>
    <row r="85" spans="1:5" s="135" customFormat="1" ht="63.75">
      <c r="A85" s="549" t="s">
        <v>355</v>
      </c>
      <c r="B85" s="548">
        <v>2531.7</v>
      </c>
      <c r="C85" s="548">
        <v>0</v>
      </c>
      <c r="D85" s="437">
        <v>0</v>
      </c>
      <c r="E85" s="535">
        <v>-2531.7</v>
      </c>
    </row>
    <row r="86" spans="1:5" s="203" customFormat="1" ht="51" hidden="1">
      <c r="A86" s="352" t="s">
        <v>265</v>
      </c>
      <c r="B86" s="344"/>
      <c r="C86" s="344"/>
      <c r="D86" s="301" t="e">
        <v>#DIV/0!</v>
      </c>
      <c r="E86" s="338">
        <v>0</v>
      </c>
    </row>
    <row r="87" spans="1:5" s="203" customFormat="1" ht="12.75" hidden="1">
      <c r="A87" s="341"/>
      <c r="B87" s="344"/>
      <c r="C87" s="344"/>
      <c r="D87" s="301" t="e">
        <v>#DIV/0!</v>
      </c>
      <c r="E87" s="338">
        <v>0</v>
      </c>
    </row>
    <row r="88" spans="1:5" s="203" customFormat="1" ht="38.25" hidden="1">
      <c r="A88" s="351" t="s">
        <v>108</v>
      </c>
      <c r="B88" s="299"/>
      <c r="C88" s="299"/>
      <c r="D88" s="301" t="e">
        <v>#DIV/0!</v>
      </c>
      <c r="E88" s="338">
        <v>0</v>
      </c>
    </row>
    <row r="89" spans="1:5" s="203" customFormat="1" ht="63.75" hidden="1">
      <c r="A89" s="345" t="s">
        <v>109</v>
      </c>
      <c r="B89" s="344"/>
      <c r="C89" s="344"/>
      <c r="D89" s="301" t="e">
        <v>#DIV/0!</v>
      </c>
      <c r="E89" s="338">
        <v>0</v>
      </c>
    </row>
    <row r="90" spans="1:5" s="135" customFormat="1" ht="38.25">
      <c r="A90" s="468" t="s">
        <v>71</v>
      </c>
      <c r="B90" s="548">
        <v>83.6</v>
      </c>
      <c r="C90" s="548">
        <v>74.8</v>
      </c>
      <c r="D90" s="437">
        <v>89.47368421052632</v>
      </c>
      <c r="E90" s="535">
        <v>-8.799999999999997</v>
      </c>
    </row>
    <row r="91" spans="1:5" s="203" customFormat="1" ht="12.75" hidden="1">
      <c r="A91" s="340"/>
      <c r="B91" s="337"/>
      <c r="C91" s="337"/>
      <c r="D91" s="301" t="e">
        <v>#DIV/0!</v>
      </c>
      <c r="E91" s="338">
        <v>0</v>
      </c>
    </row>
    <row r="92" spans="1:5" s="203" customFormat="1" ht="25.5" hidden="1">
      <c r="A92" s="340" t="s">
        <v>110</v>
      </c>
      <c r="B92" s="337"/>
      <c r="C92" s="337"/>
      <c r="D92" s="301" t="e">
        <v>#DIV/0!</v>
      </c>
      <c r="E92" s="338">
        <v>0</v>
      </c>
    </row>
    <row r="93" spans="1:5" s="135" customFormat="1" ht="120" customHeight="1">
      <c r="A93" s="536" t="s">
        <v>369</v>
      </c>
      <c r="B93" s="534">
        <v>10674.4</v>
      </c>
      <c r="C93" s="534">
        <v>9570.5</v>
      </c>
      <c r="D93" s="437">
        <v>89.65843513452747</v>
      </c>
      <c r="E93" s="535">
        <v>-1103.8999999999996</v>
      </c>
    </row>
    <row r="94" spans="1:5" s="203" customFormat="1" ht="38.25" hidden="1">
      <c r="A94" s="341" t="s">
        <v>260</v>
      </c>
      <c r="B94" s="299"/>
      <c r="C94" s="299"/>
      <c r="D94" s="301" t="e">
        <v>#DIV/0!</v>
      </c>
      <c r="E94" s="338">
        <v>0</v>
      </c>
    </row>
    <row r="95" spans="1:5" s="203" customFormat="1" ht="25.5" hidden="1">
      <c r="A95" s="341" t="s">
        <v>274</v>
      </c>
      <c r="B95" s="299"/>
      <c r="C95" s="299"/>
      <c r="D95" s="301" t="e">
        <v>#DIV/0!</v>
      </c>
      <c r="E95" s="338">
        <v>0</v>
      </c>
    </row>
    <row r="96" spans="1:256" s="355" customFormat="1" ht="25.5" customHeight="1" hidden="1">
      <c r="A96" s="353" t="s">
        <v>276</v>
      </c>
      <c r="B96" s="299"/>
      <c r="C96" s="299"/>
      <c r="D96" s="301" t="e">
        <v>#DIV/0!</v>
      </c>
      <c r="E96" s="338">
        <v>0</v>
      </c>
      <c r="F96" s="354"/>
      <c r="G96" s="354"/>
      <c r="H96" s="354"/>
      <c r="I96" s="354"/>
      <c r="J96" s="354"/>
      <c r="K96" s="354"/>
      <c r="L96" s="354"/>
      <c r="M96" s="354"/>
      <c r="N96" s="354"/>
      <c r="O96" s="354"/>
      <c r="P96" s="354"/>
      <c r="Q96" s="354"/>
      <c r="R96" s="354"/>
      <c r="S96" s="354"/>
      <c r="T96" s="354"/>
      <c r="U96" s="354"/>
      <c r="V96" s="354"/>
      <c r="W96" s="354"/>
      <c r="X96" s="354"/>
      <c r="Y96" s="354"/>
      <c r="Z96" s="354"/>
      <c r="AA96" s="354"/>
      <c r="AB96" s="354"/>
      <c r="AC96" s="354"/>
      <c r="AD96" s="354"/>
      <c r="AE96" s="354"/>
      <c r="AF96" s="354"/>
      <c r="AG96" s="354"/>
      <c r="AH96" s="354"/>
      <c r="AI96" s="354"/>
      <c r="AJ96" s="354"/>
      <c r="AK96" s="354"/>
      <c r="AL96" s="354"/>
      <c r="AM96" s="354"/>
      <c r="AN96" s="354"/>
      <c r="AO96" s="354"/>
      <c r="AP96" s="354"/>
      <c r="AQ96" s="354"/>
      <c r="AR96" s="354"/>
      <c r="AS96" s="354"/>
      <c r="AT96" s="354"/>
      <c r="AU96" s="354"/>
      <c r="AV96" s="354"/>
      <c r="AW96" s="354"/>
      <c r="AX96" s="354"/>
      <c r="AY96" s="354"/>
      <c r="AZ96" s="354"/>
      <c r="BA96" s="354"/>
      <c r="BB96" s="354"/>
      <c r="BC96" s="354"/>
      <c r="BD96" s="354"/>
      <c r="BE96" s="354"/>
      <c r="BF96" s="354"/>
      <c r="BG96" s="354"/>
      <c r="BH96" s="354"/>
      <c r="BI96" s="354"/>
      <c r="BJ96" s="354"/>
      <c r="BK96" s="354"/>
      <c r="BL96" s="354"/>
      <c r="BM96" s="354"/>
      <c r="BN96" s="354"/>
      <c r="BO96" s="354"/>
      <c r="BP96" s="354"/>
      <c r="BQ96" s="354"/>
      <c r="BR96" s="354"/>
      <c r="BS96" s="354"/>
      <c r="BT96" s="354"/>
      <c r="BU96" s="354"/>
      <c r="BV96" s="354"/>
      <c r="BW96" s="354"/>
      <c r="BX96" s="354"/>
      <c r="BY96" s="354"/>
      <c r="BZ96" s="354"/>
      <c r="CA96" s="354"/>
      <c r="CB96" s="354"/>
      <c r="CC96" s="354"/>
      <c r="CD96" s="354"/>
      <c r="CE96" s="354"/>
      <c r="CF96" s="354"/>
      <c r="CG96" s="354"/>
      <c r="CH96" s="354"/>
      <c r="CI96" s="354"/>
      <c r="CJ96" s="354"/>
      <c r="CK96" s="354"/>
      <c r="CL96" s="354"/>
      <c r="CM96" s="354"/>
      <c r="CN96" s="354"/>
      <c r="CO96" s="354"/>
      <c r="CP96" s="354"/>
      <c r="CQ96" s="354"/>
      <c r="CR96" s="354"/>
      <c r="CS96" s="354"/>
      <c r="CT96" s="354"/>
      <c r="CU96" s="354"/>
      <c r="CV96" s="354"/>
      <c r="CW96" s="354"/>
      <c r="CX96" s="354"/>
      <c r="CY96" s="354"/>
      <c r="CZ96" s="354"/>
      <c r="DA96" s="354"/>
      <c r="DB96" s="354"/>
      <c r="DC96" s="354"/>
      <c r="DD96" s="354"/>
      <c r="DE96" s="354"/>
      <c r="DF96" s="354"/>
      <c r="DG96" s="354"/>
      <c r="DH96" s="354"/>
      <c r="DI96" s="354"/>
      <c r="DJ96" s="354"/>
      <c r="DK96" s="354"/>
      <c r="DL96" s="354"/>
      <c r="DM96" s="354"/>
      <c r="DN96" s="354"/>
      <c r="DO96" s="354"/>
      <c r="DP96" s="354"/>
      <c r="DQ96" s="354"/>
      <c r="DR96" s="354"/>
      <c r="DS96" s="354"/>
      <c r="DT96" s="354"/>
      <c r="DU96" s="354"/>
      <c r="DV96" s="354"/>
      <c r="DW96" s="354"/>
      <c r="DX96" s="354"/>
      <c r="DY96" s="354"/>
      <c r="DZ96" s="354"/>
      <c r="EA96" s="354"/>
      <c r="EB96" s="354"/>
      <c r="EC96" s="354"/>
      <c r="ED96" s="354"/>
      <c r="EE96" s="354"/>
      <c r="EF96" s="354"/>
      <c r="EG96" s="354"/>
      <c r="EH96" s="354"/>
      <c r="EI96" s="354"/>
      <c r="EJ96" s="354"/>
      <c r="EK96" s="354"/>
      <c r="EL96" s="354"/>
      <c r="EM96" s="354"/>
      <c r="EN96" s="354"/>
      <c r="EO96" s="354"/>
      <c r="EP96" s="354"/>
      <c r="EQ96" s="354"/>
      <c r="ER96" s="354"/>
      <c r="ES96" s="354"/>
      <c r="ET96" s="354"/>
      <c r="EU96" s="354"/>
      <c r="EV96" s="354"/>
      <c r="EW96" s="354"/>
      <c r="EX96" s="354"/>
      <c r="EY96" s="354"/>
      <c r="EZ96" s="354"/>
      <c r="FA96" s="354"/>
      <c r="FB96" s="354"/>
      <c r="FC96" s="354"/>
      <c r="FD96" s="354"/>
      <c r="FE96" s="354"/>
      <c r="FF96" s="354"/>
      <c r="FG96" s="354"/>
      <c r="FH96" s="354"/>
      <c r="FI96" s="354"/>
      <c r="FJ96" s="354"/>
      <c r="FK96" s="354"/>
      <c r="FL96" s="354"/>
      <c r="FM96" s="354"/>
      <c r="FN96" s="354"/>
      <c r="FO96" s="354"/>
      <c r="FP96" s="354"/>
      <c r="FQ96" s="354"/>
      <c r="FR96" s="354"/>
      <c r="FS96" s="354"/>
      <c r="FT96" s="354"/>
      <c r="FU96" s="354"/>
      <c r="FV96" s="354"/>
      <c r="FW96" s="354"/>
      <c r="FX96" s="354"/>
      <c r="FY96" s="354"/>
      <c r="FZ96" s="354"/>
      <c r="GA96" s="354"/>
      <c r="GB96" s="354"/>
      <c r="GC96" s="354"/>
      <c r="GD96" s="354"/>
      <c r="GE96" s="354"/>
      <c r="GF96" s="354"/>
      <c r="GG96" s="354"/>
      <c r="GH96" s="354"/>
      <c r="GI96" s="354"/>
      <c r="GJ96" s="354"/>
      <c r="GK96" s="354"/>
      <c r="GL96" s="354"/>
      <c r="GM96" s="354"/>
      <c r="GN96" s="354"/>
      <c r="GO96" s="354"/>
      <c r="GP96" s="354"/>
      <c r="GQ96" s="354"/>
      <c r="GR96" s="354"/>
      <c r="GS96" s="354"/>
      <c r="GT96" s="354"/>
      <c r="GU96" s="354"/>
      <c r="GV96" s="354"/>
      <c r="GW96" s="354"/>
      <c r="GX96" s="354"/>
      <c r="GY96" s="354"/>
      <c r="GZ96" s="354"/>
      <c r="HA96" s="354"/>
      <c r="HB96" s="354"/>
      <c r="HC96" s="354"/>
      <c r="HD96" s="354"/>
      <c r="HE96" s="354"/>
      <c r="HF96" s="354"/>
      <c r="HG96" s="354"/>
      <c r="HH96" s="354"/>
      <c r="HI96" s="354"/>
      <c r="HJ96" s="354"/>
      <c r="HK96" s="354"/>
      <c r="HL96" s="354"/>
      <c r="HM96" s="354"/>
      <c r="HN96" s="354"/>
      <c r="HO96" s="354"/>
      <c r="HP96" s="354"/>
      <c r="HQ96" s="354"/>
      <c r="HR96" s="354"/>
      <c r="HS96" s="354"/>
      <c r="HT96" s="354"/>
      <c r="HU96" s="354"/>
      <c r="HV96" s="354"/>
      <c r="HW96" s="354"/>
      <c r="HX96" s="354"/>
      <c r="HY96" s="354"/>
      <c r="HZ96" s="354"/>
      <c r="IA96" s="354"/>
      <c r="IB96" s="354"/>
      <c r="IC96" s="354"/>
      <c r="ID96" s="354"/>
      <c r="IE96" s="354"/>
      <c r="IF96" s="354"/>
      <c r="IG96" s="354"/>
      <c r="IH96" s="354"/>
      <c r="II96" s="354"/>
      <c r="IJ96" s="354"/>
      <c r="IK96" s="354"/>
      <c r="IL96" s="354"/>
      <c r="IM96" s="354"/>
      <c r="IN96" s="354"/>
      <c r="IO96" s="354"/>
      <c r="IP96" s="354"/>
      <c r="IQ96" s="354"/>
      <c r="IR96" s="354"/>
      <c r="IS96" s="354"/>
      <c r="IT96" s="354"/>
      <c r="IU96" s="354"/>
      <c r="IV96" s="354"/>
    </row>
    <row r="97" spans="1:5" s="203" customFormat="1" ht="44.25" customHeight="1" hidden="1">
      <c r="A97" s="343" t="s">
        <v>287</v>
      </c>
      <c r="B97" s="299"/>
      <c r="C97" s="299"/>
      <c r="D97" s="301" t="e">
        <v>#DIV/0!</v>
      </c>
      <c r="E97" s="338">
        <v>0</v>
      </c>
    </row>
    <row r="98" spans="1:5" s="203" customFormat="1" ht="12.75" hidden="1">
      <c r="A98" s="340"/>
      <c r="B98" s="299"/>
      <c r="C98" s="301"/>
      <c r="D98" s="301" t="e">
        <v>#DIV/0!</v>
      </c>
      <c r="E98" s="338">
        <v>0</v>
      </c>
    </row>
    <row r="99" spans="1:5" s="135" customFormat="1" ht="25.5">
      <c r="A99" s="538" t="s">
        <v>111</v>
      </c>
      <c r="B99" s="534">
        <v>3300</v>
      </c>
      <c r="C99" s="437">
        <v>0</v>
      </c>
      <c r="D99" s="437">
        <v>0</v>
      </c>
      <c r="E99" s="535">
        <v>-3300</v>
      </c>
    </row>
    <row r="100" spans="1:5" s="135" customFormat="1" ht="27.75" customHeight="1">
      <c r="A100" s="542" t="s">
        <v>247</v>
      </c>
      <c r="B100" s="61">
        <v>1886.8</v>
      </c>
      <c r="C100" s="61">
        <v>1886.8</v>
      </c>
      <c r="D100" s="437">
        <v>100</v>
      </c>
      <c r="E100" s="535">
        <v>0</v>
      </c>
    </row>
    <row r="101" spans="1:5" s="135" customFormat="1" ht="12.75">
      <c r="A101" s="542" t="s">
        <v>362</v>
      </c>
      <c r="B101" s="61">
        <v>143.5</v>
      </c>
      <c r="C101" s="438">
        <v>2.7</v>
      </c>
      <c r="D101" s="437">
        <v>1.8815331010452963</v>
      </c>
      <c r="E101" s="535">
        <v>-140.8</v>
      </c>
    </row>
    <row r="102" spans="1:7" s="231" customFormat="1" ht="27.75" customHeight="1">
      <c r="A102" s="128" t="s">
        <v>137</v>
      </c>
      <c r="B102" s="62">
        <v>1683698.5000000005</v>
      </c>
      <c r="C102" s="62">
        <v>1559588.5000000002</v>
      </c>
      <c r="D102" s="62">
        <v>92.62872776806536</v>
      </c>
      <c r="E102" s="129">
        <v>-124110.00000000023</v>
      </c>
      <c r="F102" s="238"/>
      <c r="G102" s="238"/>
    </row>
    <row r="103" spans="1:7" s="135" customFormat="1" ht="42" customHeight="1">
      <c r="A103" s="550" t="s">
        <v>363</v>
      </c>
      <c r="B103" s="437" t="s">
        <v>11</v>
      </c>
      <c r="C103" s="534">
        <v>-2482.2</v>
      </c>
      <c r="D103" s="437" t="s">
        <v>11</v>
      </c>
      <c r="E103" s="535" t="s">
        <v>11</v>
      </c>
      <c r="F103" s="93"/>
      <c r="G103" s="221"/>
    </row>
    <row r="104" spans="1:7" s="135" customFormat="1" ht="29.25" customHeight="1">
      <c r="A104" s="258" t="s">
        <v>182</v>
      </c>
      <c r="B104" s="551">
        <v>1683698.5000000005</v>
      </c>
      <c r="C104" s="551">
        <v>1557106.3000000003</v>
      </c>
      <c r="D104" s="254">
        <v>92.48130232342666</v>
      </c>
      <c r="E104" s="255">
        <v>-126592.20000000019</v>
      </c>
      <c r="F104" s="221"/>
      <c r="G104" s="221"/>
    </row>
    <row r="105" spans="1:7" s="403" customFormat="1" ht="38.25">
      <c r="A105" s="544" t="s">
        <v>186</v>
      </c>
      <c r="B105" s="545">
        <v>22581.7</v>
      </c>
      <c r="C105" s="545">
        <v>1991</v>
      </c>
      <c r="D105" s="534">
        <v>8.81687384032203</v>
      </c>
      <c r="E105" s="539">
        <v>-20590.7</v>
      </c>
      <c r="G105" s="546"/>
    </row>
    <row r="106" spans="1:5" s="142" customFormat="1" ht="25.5" hidden="1">
      <c r="A106" s="166" t="s">
        <v>187</v>
      </c>
      <c r="B106" s="240"/>
      <c r="C106" s="240"/>
      <c r="D106" s="143" t="e">
        <v>#DIV/0!</v>
      </c>
      <c r="E106" s="206">
        <v>0</v>
      </c>
    </row>
    <row r="107" spans="1:5" s="203" customFormat="1" ht="22.5" customHeight="1">
      <c r="A107" s="210" t="s">
        <v>188</v>
      </c>
      <c r="B107" s="211">
        <v>1706280.2000000004</v>
      </c>
      <c r="C107" s="211">
        <v>1564061.7000000002</v>
      </c>
      <c r="D107" s="212">
        <v>91.66499734334371</v>
      </c>
      <c r="E107" s="213">
        <v>-142218.50000000023</v>
      </c>
    </row>
    <row r="108" spans="1:5" s="142" customFormat="1" ht="76.5" hidden="1">
      <c r="A108" s="204" t="s">
        <v>254</v>
      </c>
      <c r="B108" s="205"/>
      <c r="C108" s="205">
        <v>0</v>
      </c>
      <c r="D108" s="143" t="e">
        <v>#DIV/0!</v>
      </c>
      <c r="E108" s="206">
        <v>0</v>
      </c>
    </row>
    <row r="109" spans="1:5" s="135" customFormat="1" ht="12.75" hidden="1">
      <c r="A109" s="251" t="s">
        <v>198</v>
      </c>
      <c r="B109" s="252" t="s">
        <v>25</v>
      </c>
      <c r="C109" s="252">
        <v>1564061.7000000002</v>
      </c>
      <c r="D109" s="252" t="s">
        <v>25</v>
      </c>
      <c r="E109" s="253" t="s">
        <v>25</v>
      </c>
    </row>
    <row r="110" spans="1:5" s="135" customFormat="1" ht="26.25" customHeight="1" thickBot="1">
      <c r="A110" s="295" t="s">
        <v>361</v>
      </c>
      <c r="B110" s="315" t="s">
        <v>25</v>
      </c>
      <c r="C110" s="315">
        <v>161215.32398999995</v>
      </c>
      <c r="D110" s="315" t="s">
        <v>25</v>
      </c>
      <c r="E110" s="316" t="s">
        <v>25</v>
      </c>
    </row>
    <row r="111" spans="1:5" s="135" customFormat="1" ht="26.25" hidden="1" thickBot="1">
      <c r="A111" s="312" t="s">
        <v>277</v>
      </c>
      <c r="B111" s="313" t="s">
        <v>279</v>
      </c>
      <c r="C111" s="313">
        <f>354.5+926.5+141.6</f>
        <v>1422.6</v>
      </c>
      <c r="D111" s="313" t="s">
        <v>25</v>
      </c>
      <c r="E111" s="314" t="s">
        <v>25</v>
      </c>
    </row>
    <row r="112" spans="1:5" s="203" customFormat="1" ht="26.25" hidden="1" thickBot="1">
      <c r="A112" s="261" t="s">
        <v>278</v>
      </c>
      <c r="B112" s="256" t="s">
        <v>25</v>
      </c>
      <c r="C112" s="256">
        <f>C110-C111</f>
        <v>159792.72398999994</v>
      </c>
      <c r="D112" s="256" t="s">
        <v>25</v>
      </c>
      <c r="E112" s="257" t="s">
        <v>25</v>
      </c>
    </row>
    <row r="113" spans="1:5" s="135" customFormat="1" ht="12.75">
      <c r="A113" s="138"/>
      <c r="B113" s="139"/>
      <c r="C113" s="139"/>
      <c r="D113" s="139"/>
      <c r="E113" s="139"/>
    </row>
    <row r="114" spans="1:3" s="135" customFormat="1" ht="12.75">
      <c r="A114" s="135" t="s">
        <v>192</v>
      </c>
      <c r="B114" s="241"/>
      <c r="C114" s="247"/>
    </row>
    <row r="115" spans="1:5" s="135" customFormat="1" ht="12.75">
      <c r="A115" s="135" t="s">
        <v>193</v>
      </c>
      <c r="E115" s="136" t="s">
        <v>212</v>
      </c>
    </row>
    <row r="116" spans="1:5" s="135" customFormat="1" ht="12.75" hidden="1">
      <c r="A116" s="138"/>
      <c r="B116" s="139"/>
      <c r="C116" s="139"/>
      <c r="D116" s="139"/>
      <c r="E116" s="139"/>
    </row>
    <row r="117" spans="1:5" s="135" customFormat="1" ht="12.75" hidden="1">
      <c r="A117" s="138"/>
      <c r="B117" s="139"/>
      <c r="C117" s="139"/>
      <c r="D117" s="139"/>
      <c r="E117" s="139"/>
    </row>
    <row r="118" spans="1:5" s="135" customFormat="1" ht="12.75" hidden="1">
      <c r="A118" s="138"/>
      <c r="B118" s="139"/>
      <c r="C118" s="139"/>
      <c r="D118" s="139"/>
      <c r="E118" s="139"/>
    </row>
    <row r="119" spans="1:5" s="135" customFormat="1" ht="12.75" hidden="1">
      <c r="A119" s="138"/>
      <c r="B119" s="139"/>
      <c r="C119" s="139"/>
      <c r="D119" s="139"/>
      <c r="E119" s="139"/>
    </row>
    <row r="120" s="135" customFormat="1" ht="12.75" hidden="1">
      <c r="A120" s="135" t="s">
        <v>192</v>
      </c>
    </row>
    <row r="121" s="135" customFormat="1" ht="12.75" hidden="1"/>
    <row r="122" s="135" customFormat="1" ht="12.75" hidden="1"/>
    <row r="123" s="135" customFormat="1" ht="12.75" hidden="1"/>
    <row r="124" s="135" customFormat="1" ht="12.75" hidden="1"/>
    <row r="125" s="135" customFormat="1" ht="12.75" hidden="1"/>
    <row r="126" spans="1:5" s="135" customFormat="1" ht="14.25" customHeight="1" hidden="1">
      <c r="A126" s="130" t="s">
        <v>193</v>
      </c>
      <c r="B126" s="220"/>
      <c r="E126" s="136" t="s">
        <v>153</v>
      </c>
    </row>
    <row r="127" s="135" customFormat="1" ht="12.75">
      <c r="B127" s="220"/>
    </row>
    <row r="128" s="135" customFormat="1" ht="12.75">
      <c r="B128" s="241"/>
    </row>
    <row r="129" s="135" customFormat="1" ht="12.75">
      <c r="B129" s="221"/>
    </row>
    <row r="130" spans="2:5" s="135" customFormat="1" ht="12.75">
      <c r="B130" s="220"/>
      <c r="C130" s="248"/>
      <c r="E130" s="242"/>
    </row>
    <row r="131" spans="2:3" s="135" customFormat="1" ht="12.75">
      <c r="B131" s="241"/>
      <c r="C131" s="221"/>
    </row>
    <row r="132" s="135" customFormat="1" ht="12.75">
      <c r="C132" s="221"/>
    </row>
    <row r="133" spans="2:5" s="135" customFormat="1" ht="12.75">
      <c r="B133" s="241"/>
      <c r="E133" s="216"/>
    </row>
    <row r="134" spans="3:7" s="135" customFormat="1" ht="12.75">
      <c r="C134" s="241"/>
      <c r="G134" s="216"/>
    </row>
    <row r="135" spans="5:7" s="135" customFormat="1" ht="12.75">
      <c r="E135" s="216"/>
      <c r="G135" s="216"/>
    </row>
    <row r="136" s="135" customFormat="1" ht="12.75"/>
    <row r="137" s="135" customFormat="1" ht="12.75">
      <c r="C137" s="241"/>
    </row>
    <row r="138" s="135" customFormat="1" ht="12.75">
      <c r="G138" s="216"/>
    </row>
    <row r="139" s="135" customFormat="1" ht="12.75"/>
    <row r="140" s="135" customFormat="1" ht="12.75">
      <c r="C140" s="241"/>
    </row>
    <row r="141" s="135" customFormat="1" ht="12.75"/>
    <row r="142" s="135" customFormat="1" ht="12.75"/>
    <row r="143" s="135" customFormat="1" ht="12.75"/>
    <row r="144" s="135" customFormat="1" ht="12.75"/>
    <row r="145" s="135" customFormat="1" ht="12.75">
      <c r="B145" s="241"/>
    </row>
    <row r="146" s="135" customFormat="1" ht="12.75"/>
    <row r="147" s="135" customFormat="1" ht="12.75"/>
    <row r="148" s="135" customFormat="1" ht="12.75"/>
    <row r="149" s="135" customFormat="1" ht="12.75"/>
    <row r="150" s="135" customFormat="1" ht="12.75"/>
    <row r="151" s="135" customFormat="1" ht="12.75"/>
    <row r="152" s="135" customFormat="1" ht="12.75"/>
    <row r="153" s="135" customFormat="1" ht="12.75"/>
    <row r="154" s="135" customFormat="1" ht="12.75"/>
  </sheetData>
  <sheetProtection/>
  <mergeCells count="6">
    <mergeCell ref="A1:E1"/>
    <mergeCell ref="B3:B5"/>
    <mergeCell ref="C3:C5"/>
    <mergeCell ref="D3:D5"/>
    <mergeCell ref="E3:E5"/>
    <mergeCell ref="A3:A5"/>
  </mergeCells>
  <printOptions horizontalCentered="1"/>
  <pageMargins left="0.1968503937007874" right="0.1968503937007874" top="0.1968503937007874" bottom="0.1968503937007874" header="0.03937007874015748" footer="0"/>
  <pageSetup fitToHeight="2" fitToWidth="1" horizontalDpi="600" verticalDpi="600" orientation="portrait" paperSize="9" scale="92" r:id="rId1"/>
  <rowBreaks count="2" manualBreakCount="2">
    <brk id="66" max="4" man="1"/>
    <brk id="11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3" sqref="A3:A5"/>
    </sheetView>
  </sheetViews>
  <sheetFormatPr defaultColWidth="9.00390625" defaultRowHeight="12.75"/>
  <cols>
    <col min="1" max="1" width="96.375" style="0" customWidth="1"/>
    <col min="2" max="2" width="12.00390625" style="0" bestFit="1" customWidth="1"/>
    <col min="3" max="3" width="9.875" style="0" customWidth="1"/>
    <col min="4" max="4" width="9.875" style="0" bestFit="1" customWidth="1"/>
    <col min="5" max="7" width="11.375" style="0" customWidth="1"/>
    <col min="8" max="8" width="0" style="0" hidden="1" customWidth="1"/>
    <col min="10" max="10" width="11.625" style="0" bestFit="1" customWidth="1"/>
  </cols>
  <sheetData>
    <row r="1" spans="1:8" ht="12.75">
      <c r="A1" s="616" t="s">
        <v>317</v>
      </c>
      <c r="B1" s="616"/>
      <c r="C1" s="616"/>
      <c r="D1" s="616"/>
      <c r="E1" s="616"/>
      <c r="F1" s="616"/>
      <c r="G1" s="616"/>
      <c r="H1" s="616"/>
    </row>
    <row r="2" spans="5:10" ht="13.5" thickBot="1">
      <c r="E2" s="33"/>
      <c r="G2" s="35" t="s">
        <v>164</v>
      </c>
      <c r="I2" s="34"/>
      <c r="J2" s="34"/>
    </row>
    <row r="3" spans="1:10" s="39" customFormat="1" ht="13.5" customHeight="1">
      <c r="A3" s="696" t="s">
        <v>78</v>
      </c>
      <c r="B3" s="699" t="s">
        <v>151</v>
      </c>
      <c r="C3" s="700"/>
      <c r="D3" s="693" t="s">
        <v>2</v>
      </c>
      <c r="E3" s="703" t="s">
        <v>281</v>
      </c>
      <c r="F3" s="704"/>
      <c r="G3" s="693" t="s">
        <v>283</v>
      </c>
      <c r="H3" s="104"/>
      <c r="I3" s="94"/>
      <c r="J3" s="94"/>
    </row>
    <row r="4" spans="1:10" s="39" customFormat="1" ht="24.75" customHeight="1" thickBot="1">
      <c r="A4" s="697"/>
      <c r="B4" s="701"/>
      <c r="C4" s="702"/>
      <c r="D4" s="694"/>
      <c r="E4" s="705"/>
      <c r="F4" s="706"/>
      <c r="G4" s="694"/>
      <c r="H4" s="311"/>
      <c r="I4" s="94"/>
      <c r="J4" s="94"/>
    </row>
    <row r="5" spans="1:10" s="39" customFormat="1" ht="33.75" customHeight="1" thickBot="1">
      <c r="A5" s="698"/>
      <c r="B5" s="287" t="s">
        <v>312</v>
      </c>
      <c r="C5" s="288" t="s">
        <v>318</v>
      </c>
      <c r="D5" s="695"/>
      <c r="E5" s="290" t="s">
        <v>282</v>
      </c>
      <c r="F5" s="289" t="s">
        <v>318</v>
      </c>
      <c r="G5" s="290" t="s">
        <v>44</v>
      </c>
      <c r="H5" s="105" t="s">
        <v>43</v>
      </c>
      <c r="I5" s="94"/>
      <c r="J5" s="94"/>
    </row>
    <row r="6" spans="1:10" s="39" customFormat="1" ht="13.5" hidden="1" thickBot="1">
      <c r="A6" s="305" t="s">
        <v>8</v>
      </c>
      <c r="B6" s="306"/>
      <c r="C6" s="306"/>
      <c r="D6" s="307"/>
      <c r="E6" s="308" t="s">
        <v>3</v>
      </c>
      <c r="F6" s="309"/>
      <c r="G6" s="307"/>
      <c r="H6" s="310"/>
      <c r="J6" s="94"/>
    </row>
    <row r="7" spans="1:10" s="39" customFormat="1" ht="18.75" customHeight="1" hidden="1">
      <c r="A7" s="217" t="s">
        <v>26</v>
      </c>
      <c r="B7" s="243">
        <v>0</v>
      </c>
      <c r="C7" s="244">
        <v>0</v>
      </c>
      <c r="D7" s="244">
        <v>0.008</v>
      </c>
      <c r="E7" s="245">
        <v>0</v>
      </c>
      <c r="F7" s="218">
        <v>0</v>
      </c>
      <c r="G7" s="246">
        <f>D7-B7</f>
        <v>0.008</v>
      </c>
      <c r="H7" s="197" t="e">
        <f>G7/C7*100</f>
        <v>#DIV/0!</v>
      </c>
      <c r="I7" s="94"/>
      <c r="J7" s="134"/>
    </row>
    <row r="8" spans="1:8" s="200" customFormat="1" ht="29.25" customHeight="1" hidden="1">
      <c r="A8" s="297" t="s">
        <v>289</v>
      </c>
      <c r="B8" s="356"/>
      <c r="C8" s="357"/>
      <c r="D8" s="357">
        <v>0</v>
      </c>
      <c r="E8" s="362" t="e">
        <f>D8/B8*100</f>
        <v>#DIV/0!</v>
      </c>
      <c r="F8" s="358" t="e">
        <f>D8/C8*100</f>
        <v>#DIV/0!</v>
      </c>
      <c r="G8" s="359">
        <f>D8-C8</f>
        <v>0</v>
      </c>
      <c r="H8" s="360">
        <v>0</v>
      </c>
    </row>
    <row r="9" spans="1:8" s="200" customFormat="1" ht="18" customHeight="1" hidden="1">
      <c r="A9" s="361"/>
      <c r="B9" s="355"/>
      <c r="C9" s="355"/>
      <c r="D9" s="355"/>
      <c r="E9" s="355"/>
      <c r="F9" s="358" t="e">
        <f>D9/C9*100</f>
        <v>#DIV/0!</v>
      </c>
      <c r="G9" s="359">
        <f>D9-C9</f>
        <v>0</v>
      </c>
      <c r="H9" s="360" t="e">
        <f aca="true" t="shared" si="0" ref="H9:H39">G9/C9*100</f>
        <v>#DIV/0!</v>
      </c>
    </row>
    <row r="10" spans="1:8" s="39" customFormat="1" ht="30" customHeight="1">
      <c r="A10" s="436" t="s">
        <v>160</v>
      </c>
      <c r="B10" s="437">
        <v>31.5</v>
      </c>
      <c r="C10" s="431">
        <v>14.6</v>
      </c>
      <c r="D10" s="218">
        <v>14.6</v>
      </c>
      <c r="E10" s="609">
        <v>46.34920634920635</v>
      </c>
      <c r="F10" s="218">
        <v>100</v>
      </c>
      <c r="G10" s="430">
        <v>0</v>
      </c>
      <c r="H10" s="197">
        <f t="shared" si="0"/>
        <v>0</v>
      </c>
    </row>
    <row r="11" spans="1:8" s="39" customFormat="1" ht="14.25" customHeight="1">
      <c r="A11" s="436" t="s">
        <v>138</v>
      </c>
      <c r="B11" s="438">
        <v>0</v>
      </c>
      <c r="C11" s="218">
        <v>0</v>
      </c>
      <c r="D11" s="218">
        <v>0.4</v>
      </c>
      <c r="E11" s="609">
        <v>0</v>
      </c>
      <c r="F11" s="218">
        <v>0</v>
      </c>
      <c r="G11" s="430">
        <v>0.4</v>
      </c>
      <c r="H11" s="197" t="e">
        <f t="shared" si="0"/>
        <v>#DIV/0!</v>
      </c>
    </row>
    <row r="12" spans="1:8" s="39" customFormat="1" ht="21.75" customHeight="1" hidden="1">
      <c r="A12" s="436" t="s">
        <v>244</v>
      </c>
      <c r="B12" s="438"/>
      <c r="C12" s="218"/>
      <c r="D12" s="218"/>
      <c r="E12" s="609" t="e">
        <v>#DIV/0!</v>
      </c>
      <c r="F12" s="218" t="e">
        <v>#DIV/0!</v>
      </c>
      <c r="G12" s="430">
        <v>0</v>
      </c>
      <c r="H12" s="197"/>
    </row>
    <row r="13" spans="1:8" s="39" customFormat="1" ht="14.25" customHeight="1">
      <c r="A13" s="436" t="s">
        <v>176</v>
      </c>
      <c r="B13" s="438">
        <v>4998.8</v>
      </c>
      <c r="C13" s="218">
        <v>1198.3</v>
      </c>
      <c r="D13" s="218">
        <v>1044.5124500000002</v>
      </c>
      <c r="E13" s="609">
        <v>20.8952638633272</v>
      </c>
      <c r="F13" s="218">
        <v>87.1661896019361</v>
      </c>
      <c r="G13" s="430">
        <v>-153.78754999999978</v>
      </c>
      <c r="H13" s="197" t="s">
        <v>25</v>
      </c>
    </row>
    <row r="14" spans="1:8" s="39" customFormat="1" ht="28.5" customHeight="1" hidden="1">
      <c r="A14" s="436" t="s">
        <v>290</v>
      </c>
      <c r="B14" s="438">
        <v>0</v>
      </c>
      <c r="C14" s="218">
        <v>0</v>
      </c>
      <c r="D14" s="218">
        <v>0</v>
      </c>
      <c r="E14" s="609">
        <v>0</v>
      </c>
      <c r="F14" s="218">
        <v>0</v>
      </c>
      <c r="G14" s="430">
        <v>0</v>
      </c>
      <c r="H14" s="197" t="e">
        <f t="shared" si="0"/>
        <v>#DIV/0!</v>
      </c>
    </row>
    <row r="15" spans="1:8" s="39" customFormat="1" ht="27" customHeight="1">
      <c r="A15" s="436" t="s">
        <v>238</v>
      </c>
      <c r="B15" s="438">
        <v>103.2</v>
      </c>
      <c r="C15" s="218">
        <v>21.5</v>
      </c>
      <c r="D15" s="218">
        <v>17.19732</v>
      </c>
      <c r="E15" s="609">
        <v>16.664069767441863</v>
      </c>
      <c r="F15" s="218">
        <v>79.98753488372094</v>
      </c>
      <c r="G15" s="430">
        <v>-4.302679999999999</v>
      </c>
      <c r="H15" s="197">
        <f t="shared" si="0"/>
        <v>-20.012465116279063</v>
      </c>
    </row>
    <row r="16" spans="1:8" s="39" customFormat="1" ht="16.5" customHeight="1" thickBot="1">
      <c r="A16" s="436" t="s">
        <v>237</v>
      </c>
      <c r="B16" s="438">
        <v>40</v>
      </c>
      <c r="C16" s="218">
        <v>15.1</v>
      </c>
      <c r="D16" s="218">
        <v>151.0475</v>
      </c>
      <c r="E16" s="218" t="s">
        <v>294</v>
      </c>
      <c r="F16" s="218" t="s">
        <v>294</v>
      </c>
      <c r="G16" s="432">
        <v>135.94750000000002</v>
      </c>
      <c r="H16" s="197">
        <f t="shared" si="0"/>
        <v>900.314569536424</v>
      </c>
    </row>
    <row r="17" spans="1:8" s="39" customFormat="1" ht="16.5" customHeight="1" hidden="1">
      <c r="A17" s="439" t="s">
        <v>248</v>
      </c>
      <c r="B17" s="438">
        <v>0</v>
      </c>
      <c r="C17" s="218">
        <v>0</v>
      </c>
      <c r="D17" s="218"/>
      <c r="E17" s="245">
        <v>0</v>
      </c>
      <c r="F17" s="218" t="s">
        <v>295</v>
      </c>
      <c r="G17" s="432">
        <v>0</v>
      </c>
      <c r="H17" s="197" t="e">
        <f t="shared" si="0"/>
        <v>#DIV/0!</v>
      </c>
    </row>
    <row r="18" spans="1:8" s="39" customFormat="1" ht="15.75" customHeight="1" hidden="1">
      <c r="A18" s="440" t="s">
        <v>75</v>
      </c>
      <c r="B18" s="438"/>
      <c r="C18" s="218"/>
      <c r="D18" s="218"/>
      <c r="E18" s="609" t="e">
        <v>#DIV/0!</v>
      </c>
      <c r="F18" s="218" t="s">
        <v>296</v>
      </c>
      <c r="G18" s="432">
        <v>0</v>
      </c>
      <c r="H18" s="197" t="e">
        <f t="shared" si="0"/>
        <v>#DIV/0!</v>
      </c>
    </row>
    <row r="19" spans="1:8" s="39" customFormat="1" ht="13.5" hidden="1" thickBot="1">
      <c r="A19" s="436" t="s">
        <v>38</v>
      </c>
      <c r="B19" s="218">
        <v>0</v>
      </c>
      <c r="C19" s="218">
        <v>0</v>
      </c>
      <c r="D19" s="218">
        <v>0</v>
      </c>
      <c r="E19" s="609" t="e">
        <v>#DIV/0!</v>
      </c>
      <c r="F19" s="218" t="s">
        <v>297</v>
      </c>
      <c r="G19" s="432">
        <v>0</v>
      </c>
      <c r="H19" s="197" t="e">
        <f t="shared" si="0"/>
        <v>#DIV/0!</v>
      </c>
    </row>
    <row r="20" spans="1:8" s="39" customFormat="1" ht="13.5" hidden="1" thickBot="1">
      <c r="A20" s="440" t="s">
        <v>40</v>
      </c>
      <c r="B20" s="438"/>
      <c r="C20" s="218"/>
      <c r="D20" s="218"/>
      <c r="E20" s="609" t="e">
        <v>#DIV/0!</v>
      </c>
      <c r="F20" s="218" t="s">
        <v>298</v>
      </c>
      <c r="G20" s="432">
        <v>0</v>
      </c>
      <c r="H20" s="197" t="e">
        <f t="shared" si="0"/>
        <v>#DIV/0!</v>
      </c>
    </row>
    <row r="21" spans="1:8" s="39" customFormat="1" ht="13.5" hidden="1" thickBot="1">
      <c r="A21" s="440" t="s">
        <v>74</v>
      </c>
      <c r="B21" s="438"/>
      <c r="C21" s="218"/>
      <c r="D21" s="218"/>
      <c r="E21" s="609" t="e">
        <v>#DIV/0!</v>
      </c>
      <c r="F21" s="218" t="s">
        <v>299</v>
      </c>
      <c r="G21" s="432">
        <v>0</v>
      </c>
      <c r="H21" s="197" t="e">
        <f t="shared" si="0"/>
        <v>#DIV/0!</v>
      </c>
    </row>
    <row r="22" spans="1:8" s="39" customFormat="1" ht="26.25" hidden="1" thickBot="1">
      <c r="A22" s="440" t="s">
        <v>65</v>
      </c>
      <c r="B22" s="441"/>
      <c r="C22" s="442"/>
      <c r="D22" s="442"/>
      <c r="E22" s="609" t="e">
        <v>#DIV/0!</v>
      </c>
      <c r="F22" s="218" t="s">
        <v>300</v>
      </c>
      <c r="G22" s="432">
        <v>0</v>
      </c>
      <c r="H22" s="197" t="e">
        <f t="shared" si="0"/>
        <v>#DIV/0!</v>
      </c>
    </row>
    <row r="23" spans="1:8" s="39" customFormat="1" ht="13.5" hidden="1" thickBot="1">
      <c r="A23" s="443" t="s">
        <v>6</v>
      </c>
      <c r="B23" s="444"/>
      <c r="C23" s="445"/>
      <c r="D23" s="442"/>
      <c r="E23" s="609" t="e">
        <v>#DIV/0!</v>
      </c>
      <c r="F23" s="218" t="s">
        <v>301</v>
      </c>
      <c r="G23" s="432">
        <v>0</v>
      </c>
      <c r="H23" s="197" t="e">
        <f t="shared" si="0"/>
        <v>#DIV/0!</v>
      </c>
    </row>
    <row r="24" spans="1:8" s="39" customFormat="1" ht="17.25" customHeight="1" hidden="1" thickBot="1">
      <c r="A24" s="446" t="s">
        <v>55</v>
      </c>
      <c r="B24" s="441"/>
      <c r="C24" s="442"/>
      <c r="D24" s="442"/>
      <c r="E24" s="245">
        <v>0</v>
      </c>
      <c r="F24" s="442" t="s">
        <v>302</v>
      </c>
      <c r="G24" s="447">
        <v>0</v>
      </c>
      <c r="H24" s="449" t="e">
        <f t="shared" si="0"/>
        <v>#DIV/0!</v>
      </c>
    </row>
    <row r="25" spans="1:10" s="403" customFormat="1" ht="17.25" customHeight="1" thickBot="1">
      <c r="A25" s="448" t="s">
        <v>134</v>
      </c>
      <c r="B25" s="433">
        <v>5173.5</v>
      </c>
      <c r="C25" s="433">
        <v>1249.4999999999998</v>
      </c>
      <c r="D25" s="433">
        <v>1227.75727</v>
      </c>
      <c r="E25" s="434">
        <v>23.731656905383204</v>
      </c>
      <c r="F25" s="434">
        <v>98.25988555422171</v>
      </c>
      <c r="G25" s="435">
        <v>-21.74272999999971</v>
      </c>
      <c r="H25" s="450">
        <f>G25/C25*100</f>
        <v>-1.7401144457782884</v>
      </c>
      <c r="J25" s="451"/>
    </row>
    <row r="26" spans="1:10" s="42" customFormat="1" ht="17.25" customHeight="1" thickBot="1">
      <c r="A26" s="452" t="s">
        <v>10</v>
      </c>
      <c r="B26" s="453">
        <v>169791.2</v>
      </c>
      <c r="C26" s="454" t="s">
        <v>25</v>
      </c>
      <c r="D26" s="455">
        <v>41792.5</v>
      </c>
      <c r="E26" s="610">
        <v>24.61405538096203</v>
      </c>
      <c r="F26" s="456" t="s">
        <v>25</v>
      </c>
      <c r="G26" s="457" t="s">
        <v>25</v>
      </c>
      <c r="H26" s="458" t="s">
        <v>25</v>
      </c>
      <c r="I26" s="52"/>
      <c r="J26" s="459"/>
    </row>
    <row r="27" spans="1:8" s="403" customFormat="1" ht="18" customHeight="1" thickBot="1">
      <c r="A27" s="448" t="s">
        <v>56</v>
      </c>
      <c r="B27" s="433">
        <v>174964.7</v>
      </c>
      <c r="C27" s="433">
        <v>1249.4999999999998</v>
      </c>
      <c r="D27" s="460">
        <v>43020.25727</v>
      </c>
      <c r="E27" s="461">
        <v>24.58796389786054</v>
      </c>
      <c r="F27" s="460" t="s">
        <v>25</v>
      </c>
      <c r="G27" s="435" t="s">
        <v>25</v>
      </c>
      <c r="H27" s="450" t="e">
        <f t="shared" si="0"/>
        <v>#VALUE!</v>
      </c>
    </row>
    <row r="28" spans="1:10" s="39" customFormat="1" ht="27.75" customHeight="1">
      <c r="A28" s="497" t="s">
        <v>194</v>
      </c>
      <c r="B28" s="464">
        <v>139348.8</v>
      </c>
      <c r="C28" s="464">
        <v>22581.7</v>
      </c>
      <c r="D28" s="464">
        <v>1991</v>
      </c>
      <c r="E28" s="611">
        <v>1.4287887660317133</v>
      </c>
      <c r="F28" s="464">
        <v>8.81687384032203</v>
      </c>
      <c r="G28" s="465">
        <v>-20590.7</v>
      </c>
      <c r="H28" s="466">
        <f t="shared" si="0"/>
        <v>-91.18312615967797</v>
      </c>
      <c r="J28" s="467"/>
    </row>
    <row r="29" spans="1:10" s="39" customFormat="1" ht="38.25">
      <c r="A29" s="462" t="s">
        <v>337</v>
      </c>
      <c r="B29" s="463">
        <v>319779.4</v>
      </c>
      <c r="C29" s="464">
        <v>60816</v>
      </c>
      <c r="D29" s="463">
        <v>60816</v>
      </c>
      <c r="E29" s="611">
        <v>19.018110610001767</v>
      </c>
      <c r="F29" s="464">
        <v>100</v>
      </c>
      <c r="G29" s="432">
        <v>0</v>
      </c>
      <c r="H29" s="466"/>
      <c r="J29" s="467"/>
    </row>
    <row r="30" spans="1:10" s="135" customFormat="1" ht="17.25" customHeight="1" thickBot="1">
      <c r="A30" s="468" t="s">
        <v>338</v>
      </c>
      <c r="B30" s="438">
        <v>50000</v>
      </c>
      <c r="C30" s="438">
        <v>0</v>
      </c>
      <c r="D30" s="438">
        <v>0</v>
      </c>
      <c r="E30" s="612">
        <v>0</v>
      </c>
      <c r="F30" s="218">
        <v>0</v>
      </c>
      <c r="G30" s="432">
        <v>0</v>
      </c>
      <c r="H30" s="469"/>
      <c r="J30" s="216"/>
    </row>
    <row r="31" spans="1:10" s="135" customFormat="1" ht="13.5" customHeight="1" hidden="1" thickBot="1">
      <c r="A31" s="439" t="s">
        <v>268</v>
      </c>
      <c r="B31" s="441"/>
      <c r="C31" s="463"/>
      <c r="D31" s="441"/>
      <c r="E31" s="613" t="e">
        <v>#DIV/0!</v>
      </c>
      <c r="F31" s="441" t="e">
        <v>#DIV/0!</v>
      </c>
      <c r="G31" s="447">
        <v>0</v>
      </c>
      <c r="H31" s="469"/>
      <c r="J31" s="216"/>
    </row>
    <row r="32" spans="1:8" s="403" customFormat="1" ht="19.5" customHeight="1" thickBot="1">
      <c r="A32" s="448" t="s">
        <v>190</v>
      </c>
      <c r="B32" s="433">
        <v>684092.9</v>
      </c>
      <c r="C32" s="433">
        <v>84647.2</v>
      </c>
      <c r="D32" s="433">
        <v>105827.25727</v>
      </c>
      <c r="E32" s="434">
        <v>15.469720160814415</v>
      </c>
      <c r="F32" s="460">
        <v>125.02156866381877</v>
      </c>
      <c r="G32" s="435">
        <v>21180.057270000005</v>
      </c>
      <c r="H32" s="470">
        <f>G32/C32*100</f>
        <v>25.021568663818773</v>
      </c>
    </row>
    <row r="33" spans="1:8" s="109" customFormat="1" ht="12.75" hidden="1">
      <c r="A33" s="167" t="s">
        <v>216</v>
      </c>
      <c r="B33" s="171"/>
      <c r="C33" s="171"/>
      <c r="D33" s="171"/>
      <c r="E33" s="180" t="e">
        <f aca="true" t="shared" si="1" ref="E33:E39">D33/B33*100</f>
        <v>#DIV/0!</v>
      </c>
      <c r="F33" s="181" t="e">
        <f>D33/C33*100</f>
        <v>#DIV/0!</v>
      </c>
      <c r="G33" s="182">
        <f aca="true" t="shared" si="2" ref="G33:G39">D33-B33</f>
        <v>0</v>
      </c>
      <c r="H33" s="179" t="e">
        <f>G33/C33*100</f>
        <v>#DIV/0!</v>
      </c>
    </row>
    <row r="34" spans="1:8" s="109" customFormat="1" ht="40.5" customHeight="1" hidden="1">
      <c r="A34" s="183" t="s">
        <v>1</v>
      </c>
      <c r="B34" s="169"/>
      <c r="C34" s="169"/>
      <c r="D34" s="169"/>
      <c r="E34" s="180" t="e">
        <f t="shared" si="1"/>
        <v>#DIV/0!</v>
      </c>
      <c r="F34" s="181" t="e">
        <f>D34/C34*100</f>
        <v>#DIV/0!</v>
      </c>
      <c r="G34" s="182">
        <f t="shared" si="2"/>
        <v>0</v>
      </c>
      <c r="H34" s="170" t="e">
        <f t="shared" si="0"/>
        <v>#DIV/0!</v>
      </c>
    </row>
    <row r="35" spans="1:8" s="109" customFormat="1" ht="51.75" customHeight="1" hidden="1">
      <c r="A35" s="118" t="s">
        <v>139</v>
      </c>
      <c r="B35" s="169"/>
      <c r="C35" s="169"/>
      <c r="D35" s="169"/>
      <c r="E35" s="180" t="e">
        <f t="shared" si="1"/>
        <v>#DIV/0!</v>
      </c>
      <c r="F35" s="181" t="e">
        <f>D35/C35*100</f>
        <v>#DIV/0!</v>
      </c>
      <c r="G35" s="182">
        <f t="shared" si="2"/>
        <v>0</v>
      </c>
      <c r="H35" s="170" t="e">
        <f t="shared" si="0"/>
        <v>#DIV/0!</v>
      </c>
    </row>
    <row r="36" spans="1:8" s="109" customFormat="1" ht="27" customHeight="1" hidden="1">
      <c r="A36" s="167" t="s">
        <v>178</v>
      </c>
      <c r="B36" s="168"/>
      <c r="C36" s="168"/>
      <c r="D36" s="168"/>
      <c r="E36" s="180" t="e">
        <f t="shared" si="1"/>
        <v>#DIV/0!</v>
      </c>
      <c r="F36" s="181" t="e">
        <f>D36/C36*100</f>
        <v>#DIV/0!</v>
      </c>
      <c r="G36" s="182">
        <f t="shared" si="2"/>
        <v>0</v>
      </c>
      <c r="H36" s="170" t="e">
        <f t="shared" si="0"/>
        <v>#DIV/0!</v>
      </c>
    </row>
    <row r="37" spans="1:8" s="109" customFormat="1" ht="28.5" customHeight="1" hidden="1">
      <c r="A37" s="184" t="s">
        <v>177</v>
      </c>
      <c r="B37" s="113"/>
      <c r="C37" s="113"/>
      <c r="D37" s="113"/>
      <c r="E37" s="180" t="e">
        <f t="shared" si="1"/>
        <v>#DIV/0!</v>
      </c>
      <c r="F37" s="181" t="e">
        <f>D37/C37*100</f>
        <v>#DIV/0!</v>
      </c>
      <c r="G37" s="185">
        <f t="shared" si="2"/>
        <v>0</v>
      </c>
      <c r="H37" s="170" t="e">
        <f t="shared" si="0"/>
        <v>#DIV/0!</v>
      </c>
    </row>
    <row r="38" spans="1:8" s="109" customFormat="1" ht="12.75" hidden="1">
      <c r="A38" s="167" t="s">
        <v>209</v>
      </c>
      <c r="B38" s="186"/>
      <c r="C38" s="186"/>
      <c r="D38" s="186"/>
      <c r="E38" s="187" t="e">
        <f t="shared" si="1"/>
        <v>#DIV/0!</v>
      </c>
      <c r="F38" s="172" t="e">
        <f>D38/B38*100</f>
        <v>#DIV/0!</v>
      </c>
      <c r="G38" s="188">
        <f t="shared" si="2"/>
        <v>0</v>
      </c>
      <c r="H38" s="173" t="e">
        <f t="shared" si="0"/>
        <v>#DIV/0!</v>
      </c>
    </row>
    <row r="39" spans="1:8" s="165" customFormat="1" ht="23.25" customHeight="1" hidden="1" thickBot="1">
      <c r="A39" s="189" t="s">
        <v>249</v>
      </c>
      <c r="B39" s="174">
        <f>B27+B28+B34+B35+B36+B37+B38+B33</f>
        <v>314313.5</v>
      </c>
      <c r="C39" s="174">
        <f>C27+C28+C34+C35+C36+C37+C38+C33</f>
        <v>23831.2</v>
      </c>
      <c r="D39" s="174">
        <f>D27+D28+D34+D35+D36+D37+D38+D33</f>
        <v>45011.25727</v>
      </c>
      <c r="E39" s="175">
        <f t="shared" si="1"/>
        <v>14.320497614642704</v>
      </c>
      <c r="F39" s="178" t="s">
        <v>25</v>
      </c>
      <c r="G39" s="176">
        <f t="shared" si="2"/>
        <v>-269302.24273</v>
      </c>
      <c r="H39" s="177">
        <f t="shared" si="0"/>
        <v>-1130.0406304760147</v>
      </c>
    </row>
    <row r="43" spans="1:7" ht="12.75">
      <c r="A43" s="15" t="s">
        <v>192</v>
      </c>
      <c r="B43" s="15"/>
      <c r="C43" s="15"/>
      <c r="D43" s="15"/>
      <c r="E43" s="15"/>
      <c r="F43" s="15"/>
      <c r="G43" s="15"/>
    </row>
    <row r="44" spans="1:7" ht="12.75">
      <c r="A44" s="39" t="s">
        <v>193</v>
      </c>
      <c r="B44" s="39"/>
      <c r="C44" s="39"/>
      <c r="D44" s="39"/>
      <c r="E44" s="39"/>
      <c r="F44" s="39"/>
      <c r="G44" s="81" t="s">
        <v>212</v>
      </c>
    </row>
    <row r="45" spans="1:2" s="39" customFormat="1" ht="12.75" hidden="1">
      <c r="A45" s="39" t="s">
        <v>192</v>
      </c>
      <c r="B45" s="47"/>
    </row>
    <row r="46" spans="1:7" s="39" customFormat="1" ht="12.75" hidden="1">
      <c r="A46" s="39" t="s">
        <v>193</v>
      </c>
      <c r="F46" s="48"/>
      <c r="G46" s="81" t="s">
        <v>153</v>
      </c>
    </row>
    <row r="47" ht="12.75">
      <c r="B47" s="78"/>
    </row>
    <row r="49" spans="2:4" ht="12.75">
      <c r="B49" s="78"/>
      <c r="D49" s="5"/>
    </row>
    <row r="50" spans="2:4" ht="12.75">
      <c r="B50" s="78"/>
      <c r="C50" s="78"/>
      <c r="D50" s="78"/>
    </row>
    <row r="51" ht="12.75">
      <c r="B51" s="78"/>
    </row>
    <row r="56" spans="4:9" ht="12.75">
      <c r="D56" s="78"/>
      <c r="G56" s="78"/>
      <c r="I56" s="78"/>
    </row>
    <row r="58" ht="12.75">
      <c r="D58" s="78"/>
    </row>
  </sheetData>
  <sheetProtection/>
  <mergeCells count="6">
    <mergeCell ref="A1:H1"/>
    <mergeCell ref="D3:D5"/>
    <mergeCell ref="A3:A5"/>
    <mergeCell ref="G3:G4"/>
    <mergeCell ref="B3:C4"/>
    <mergeCell ref="E3:F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7"/>
  <sheetViews>
    <sheetView zoomScalePageLayoutView="0" workbookViewId="0" topLeftCell="A1">
      <selection activeCell="A7" sqref="A7:A10"/>
    </sheetView>
  </sheetViews>
  <sheetFormatPr defaultColWidth="9.00390625" defaultRowHeight="12.75"/>
  <cols>
    <col min="1" max="1" width="135.875" style="0" customWidth="1"/>
    <col min="2" max="3" width="14.625" style="0" customWidth="1"/>
    <col min="4" max="4" width="18.375" style="0" customWidth="1"/>
    <col min="5" max="5" width="12.625" style="0" customWidth="1"/>
    <col min="6" max="6" width="13.625" style="0" customWidth="1"/>
    <col min="7" max="7" width="15.125" style="0" customWidth="1"/>
    <col min="8" max="8" width="19.875" style="0" customWidth="1"/>
  </cols>
  <sheetData>
    <row r="2" spans="1:8" ht="12.75" customHeight="1">
      <c r="A2" s="707" t="s">
        <v>319</v>
      </c>
      <c r="B2" s="707"/>
      <c r="C2" s="707"/>
      <c r="D2" s="707"/>
      <c r="E2" s="707"/>
      <c r="F2" s="707"/>
      <c r="G2" s="707"/>
      <c r="H2" s="707"/>
    </row>
    <row r="3" spans="1:8" ht="12.75" customHeight="1">
      <c r="A3" s="707"/>
      <c r="B3" s="707"/>
      <c r="C3" s="707"/>
      <c r="D3" s="707"/>
      <c r="E3" s="707"/>
      <c r="F3" s="707"/>
      <c r="G3" s="707"/>
      <c r="H3" s="707"/>
    </row>
    <row r="5" ht="12.75" hidden="1">
      <c r="G5" s="17"/>
    </row>
    <row r="6" spans="8:9" ht="13.5" thickBot="1">
      <c r="H6" s="33" t="s">
        <v>164</v>
      </c>
      <c r="I6" s="34"/>
    </row>
    <row r="7" spans="1:10" s="39" customFormat="1" ht="12.75" customHeight="1">
      <c r="A7" s="712" t="s">
        <v>80</v>
      </c>
      <c r="B7" s="664" t="s">
        <v>4</v>
      </c>
      <c r="C7" s="717"/>
      <c r="D7" s="717"/>
      <c r="E7" s="717"/>
      <c r="F7" s="717"/>
      <c r="G7" s="717"/>
      <c r="H7" s="718"/>
      <c r="I7" s="94"/>
      <c r="J7" s="94"/>
    </row>
    <row r="8" spans="1:10" s="39" customFormat="1" ht="13.5" customHeight="1" thickBot="1">
      <c r="A8" s="713"/>
      <c r="B8" s="719"/>
      <c r="C8" s="720"/>
      <c r="D8" s="720"/>
      <c r="E8" s="720"/>
      <c r="F8" s="720"/>
      <c r="G8" s="720"/>
      <c r="H8" s="721"/>
      <c r="I8" s="94"/>
      <c r="J8" s="94"/>
    </row>
    <row r="9" spans="1:10" s="39" customFormat="1" ht="42" customHeight="1" thickBot="1">
      <c r="A9" s="713"/>
      <c r="B9" s="715" t="s">
        <v>151</v>
      </c>
      <c r="C9" s="716"/>
      <c r="D9" s="708" t="s">
        <v>36</v>
      </c>
      <c r="E9" s="710" t="s">
        <v>83</v>
      </c>
      <c r="F9" s="715" t="s">
        <v>152</v>
      </c>
      <c r="G9" s="716"/>
      <c r="H9" s="292" t="s">
        <v>132</v>
      </c>
      <c r="I9" s="94"/>
      <c r="J9" s="94"/>
    </row>
    <row r="10" spans="1:10" s="39" customFormat="1" ht="47.25" customHeight="1" thickBot="1">
      <c r="A10" s="714"/>
      <c r="B10" s="291" t="s">
        <v>320</v>
      </c>
      <c r="C10" s="291" t="s">
        <v>313</v>
      </c>
      <c r="D10" s="709"/>
      <c r="E10" s="711"/>
      <c r="F10" s="291" t="s">
        <v>312</v>
      </c>
      <c r="G10" s="291" t="s">
        <v>328</v>
      </c>
      <c r="H10" s="249" t="s">
        <v>372</v>
      </c>
      <c r="I10" s="94"/>
      <c r="J10" s="94"/>
    </row>
    <row r="11" spans="1:10" s="39" customFormat="1" ht="21" customHeight="1">
      <c r="A11" s="410" t="s">
        <v>292</v>
      </c>
      <c r="B11" s="411">
        <v>10667.5</v>
      </c>
      <c r="C11" s="412">
        <v>0</v>
      </c>
      <c r="D11" s="412">
        <v>0</v>
      </c>
      <c r="E11" s="412">
        <v>0</v>
      </c>
      <c r="F11" s="413">
        <v>0</v>
      </c>
      <c r="G11" s="414">
        <v>0</v>
      </c>
      <c r="H11" s="415">
        <v>0</v>
      </c>
      <c r="I11" s="94"/>
      <c r="J11" s="94"/>
    </row>
    <row r="12" spans="1:10" s="39" customFormat="1" ht="36">
      <c r="A12" s="416" t="s">
        <v>330</v>
      </c>
      <c r="B12" s="417">
        <v>4429.5</v>
      </c>
      <c r="C12" s="414">
        <v>0</v>
      </c>
      <c r="D12" s="414">
        <v>0</v>
      </c>
      <c r="E12" s="414">
        <v>0</v>
      </c>
      <c r="F12" s="413">
        <v>0</v>
      </c>
      <c r="G12" s="414">
        <v>0</v>
      </c>
      <c r="H12" s="415">
        <v>0</v>
      </c>
      <c r="I12" s="94"/>
      <c r="J12" s="94"/>
    </row>
    <row r="13" spans="1:10" s="200" customFormat="1" ht="36" hidden="1">
      <c r="A13" s="369" t="s">
        <v>250</v>
      </c>
      <c r="B13" s="370"/>
      <c r="C13" s="366"/>
      <c r="D13" s="366"/>
      <c r="E13" s="366"/>
      <c r="F13" s="365" t="e">
        <v>#DIV/0!</v>
      </c>
      <c r="G13" s="414">
        <v>0</v>
      </c>
      <c r="H13" s="415">
        <v>0</v>
      </c>
      <c r="I13" s="368"/>
      <c r="J13" s="368"/>
    </row>
    <row r="14" spans="1:10" s="39" customFormat="1" ht="36">
      <c r="A14" s="416" t="s">
        <v>329</v>
      </c>
      <c r="B14" s="417">
        <v>4894.8</v>
      </c>
      <c r="C14" s="414">
        <v>0</v>
      </c>
      <c r="D14" s="414">
        <v>0</v>
      </c>
      <c r="E14" s="414">
        <v>0</v>
      </c>
      <c r="F14" s="413">
        <v>0</v>
      </c>
      <c r="G14" s="414">
        <v>0</v>
      </c>
      <c r="H14" s="415">
        <v>0</v>
      </c>
      <c r="I14" s="94"/>
      <c r="J14" s="94"/>
    </row>
    <row r="15" spans="1:10" s="200" customFormat="1" ht="27" customHeight="1" hidden="1">
      <c r="A15" s="369" t="s">
        <v>148</v>
      </c>
      <c r="B15" s="370"/>
      <c r="C15" s="366"/>
      <c r="D15" s="366"/>
      <c r="E15" s="366"/>
      <c r="F15" s="365" t="e">
        <v>#DIV/0!</v>
      </c>
      <c r="G15" s="366" t="e">
        <v>#DIV/0!</v>
      </c>
      <c r="H15" s="367" t="e">
        <v>#DIV/0!</v>
      </c>
      <c r="I15" s="368"/>
      <c r="J15" s="368"/>
    </row>
    <row r="16" spans="1:10" s="374" customFormat="1" ht="21.75" customHeight="1" hidden="1">
      <c r="A16" s="371" t="s">
        <v>293</v>
      </c>
      <c r="B16" s="372"/>
      <c r="C16" s="366"/>
      <c r="D16" s="366">
        <v>0</v>
      </c>
      <c r="E16" s="366">
        <v>0</v>
      </c>
      <c r="F16" s="365" t="e">
        <v>#DIV/0!</v>
      </c>
      <c r="G16" s="366" t="e">
        <v>#DIV/0!</v>
      </c>
      <c r="H16" s="367" t="e">
        <v>#DIV/0!</v>
      </c>
      <c r="I16" s="373"/>
      <c r="J16" s="373"/>
    </row>
    <row r="17" spans="1:10" s="374" customFormat="1" ht="18" hidden="1">
      <c r="A17" s="369" t="s">
        <v>208</v>
      </c>
      <c r="B17" s="370"/>
      <c r="C17" s="366"/>
      <c r="D17" s="366"/>
      <c r="E17" s="366"/>
      <c r="F17" s="365" t="e">
        <v>#DIV/0!</v>
      </c>
      <c r="G17" s="366" t="e">
        <v>#DIV/0!</v>
      </c>
      <c r="H17" s="367" t="e">
        <v>#DIV/0!</v>
      </c>
      <c r="I17" s="373"/>
      <c r="J17" s="373"/>
    </row>
    <row r="18" spans="1:10" s="83" customFormat="1" ht="36">
      <c r="A18" s="421" t="s">
        <v>331</v>
      </c>
      <c r="B18" s="417">
        <v>331194.7</v>
      </c>
      <c r="C18" s="414">
        <v>60816</v>
      </c>
      <c r="D18" s="414">
        <v>0</v>
      </c>
      <c r="E18" s="414">
        <v>0</v>
      </c>
      <c r="F18" s="413">
        <v>0</v>
      </c>
      <c r="G18" s="414">
        <v>0</v>
      </c>
      <c r="H18" s="415">
        <v>0</v>
      </c>
      <c r="I18" s="420"/>
      <c r="J18" s="420"/>
    </row>
    <row r="19" spans="1:10" s="374" customFormat="1" ht="18" hidden="1">
      <c r="A19" s="375" t="s">
        <v>128</v>
      </c>
      <c r="B19" s="370"/>
      <c r="C19" s="366"/>
      <c r="D19" s="366"/>
      <c r="E19" s="366"/>
      <c r="F19" s="365" t="e">
        <v>#DIV/0!</v>
      </c>
      <c r="G19" s="366" t="e">
        <v>#DIV/0!</v>
      </c>
      <c r="H19" s="367" t="e">
        <v>#DIV/0!</v>
      </c>
      <c r="I19" s="373"/>
      <c r="J19" s="373"/>
    </row>
    <row r="20" spans="1:10" s="374" customFormat="1" ht="19.5" customHeight="1" hidden="1">
      <c r="A20" s="376" t="s">
        <v>89</v>
      </c>
      <c r="B20" s="370"/>
      <c r="C20" s="366"/>
      <c r="D20" s="377"/>
      <c r="E20" s="377"/>
      <c r="F20" s="365" t="e">
        <v>#DIV/0!</v>
      </c>
      <c r="G20" s="366" t="e">
        <v>#DIV/0!</v>
      </c>
      <c r="H20" s="367" t="e">
        <v>#DIV/0!</v>
      </c>
      <c r="I20" s="373"/>
      <c r="J20" s="373"/>
    </row>
    <row r="21" spans="1:10" s="83" customFormat="1" ht="19.5" customHeight="1">
      <c r="A21" s="418" t="s">
        <v>207</v>
      </c>
      <c r="B21" s="417">
        <v>40</v>
      </c>
      <c r="C21" s="414">
        <v>15.1</v>
      </c>
      <c r="D21" s="419">
        <v>0</v>
      </c>
      <c r="E21" s="419">
        <v>0</v>
      </c>
      <c r="F21" s="413">
        <v>0</v>
      </c>
      <c r="G21" s="414">
        <v>0</v>
      </c>
      <c r="H21" s="415">
        <v>0</v>
      </c>
      <c r="I21" s="420"/>
      <c r="J21" s="420"/>
    </row>
    <row r="22" spans="1:10" s="374" customFormat="1" ht="18" hidden="1">
      <c r="A22" s="378" t="s">
        <v>167</v>
      </c>
      <c r="B22" s="370"/>
      <c r="C22" s="366"/>
      <c r="D22" s="377"/>
      <c r="E22" s="377"/>
      <c r="F22" s="365" t="e">
        <v>#DIV/0!</v>
      </c>
      <c r="G22" s="366" t="e">
        <v>#DIV/0!</v>
      </c>
      <c r="H22" s="367" t="e">
        <v>#DIV/0!</v>
      </c>
      <c r="I22" s="373"/>
      <c r="J22" s="373"/>
    </row>
    <row r="23" spans="1:10" s="83" customFormat="1" ht="24" customHeight="1">
      <c r="A23" s="416" t="s">
        <v>291</v>
      </c>
      <c r="B23" s="417">
        <v>190833.4</v>
      </c>
      <c r="C23" s="414">
        <v>22581.7</v>
      </c>
      <c r="D23" s="414">
        <v>1991</v>
      </c>
      <c r="E23" s="414">
        <v>926.7</v>
      </c>
      <c r="F23" s="413">
        <v>1.0433184128145283</v>
      </c>
      <c r="G23" s="414">
        <v>8.81687384032203</v>
      </c>
      <c r="H23" s="415">
        <v>4.10376543838595</v>
      </c>
      <c r="I23" s="420"/>
      <c r="J23" s="420"/>
    </row>
    <row r="24" spans="1:10" s="426" customFormat="1" ht="18.75">
      <c r="A24" s="427" t="s">
        <v>332</v>
      </c>
      <c r="B24" s="423">
        <v>4389.8</v>
      </c>
      <c r="C24" s="424">
        <v>1053.6</v>
      </c>
      <c r="D24" s="424">
        <v>353.6</v>
      </c>
      <c r="E24" s="424">
        <v>353.6</v>
      </c>
      <c r="F24" s="413">
        <v>8.055036675930566</v>
      </c>
      <c r="G24" s="414">
        <v>33.56112376613516</v>
      </c>
      <c r="H24" s="415">
        <v>33.56112376613516</v>
      </c>
      <c r="I24" s="425"/>
      <c r="J24" s="425"/>
    </row>
    <row r="25" spans="1:10" s="426" customFormat="1" ht="19.5" customHeight="1">
      <c r="A25" s="427" t="s">
        <v>371</v>
      </c>
      <c r="B25" s="423">
        <v>44358.5</v>
      </c>
      <c r="C25" s="424">
        <v>12127.3</v>
      </c>
      <c r="D25" s="424">
        <v>52.2</v>
      </c>
      <c r="E25" s="424">
        <v>52.2</v>
      </c>
      <c r="F25" s="413">
        <v>0.11767755897967695</v>
      </c>
      <c r="G25" s="414">
        <v>0.43043381461660885</v>
      </c>
      <c r="H25" s="415">
        <v>0.43043381461660885</v>
      </c>
      <c r="I25" s="425"/>
      <c r="J25" s="425"/>
    </row>
    <row r="26" spans="1:10" s="426" customFormat="1" ht="18.75">
      <c r="A26" s="427" t="s">
        <v>341</v>
      </c>
      <c r="B26" s="423">
        <v>39356.2</v>
      </c>
      <c r="C26" s="424">
        <v>4891.9</v>
      </c>
      <c r="D26" s="424">
        <v>1585.2</v>
      </c>
      <c r="E26" s="424">
        <v>520.9</v>
      </c>
      <c r="F26" s="413">
        <v>4.027827889887744</v>
      </c>
      <c r="G26" s="414">
        <v>32.40458717471739</v>
      </c>
      <c r="H26" s="415">
        <v>10.64821439522476</v>
      </c>
      <c r="I26" s="425"/>
      <c r="J26" s="425"/>
    </row>
    <row r="27" spans="1:10" s="426" customFormat="1" ht="18.75" hidden="1">
      <c r="A27" s="427" t="s">
        <v>210</v>
      </c>
      <c r="B27" s="423"/>
      <c r="C27" s="424"/>
      <c r="D27" s="424"/>
      <c r="E27" s="424"/>
      <c r="F27" s="413" t="e">
        <v>#DIV/0!</v>
      </c>
      <c r="G27" s="414" t="e">
        <v>#DIV/0!</v>
      </c>
      <c r="H27" s="415" t="e">
        <v>#DIV/0!</v>
      </c>
      <c r="I27" s="425"/>
      <c r="J27" s="425"/>
    </row>
    <row r="28" spans="1:10" s="426" customFormat="1" ht="18.75">
      <c r="A28" s="427" t="s">
        <v>179</v>
      </c>
      <c r="B28" s="423">
        <v>1385</v>
      </c>
      <c r="C28" s="424">
        <v>0</v>
      </c>
      <c r="D28" s="424">
        <v>0</v>
      </c>
      <c r="E28" s="424">
        <v>0</v>
      </c>
      <c r="F28" s="413">
        <v>0</v>
      </c>
      <c r="G28" s="414">
        <v>0</v>
      </c>
      <c r="H28" s="415">
        <v>0</v>
      </c>
      <c r="I28" s="425"/>
      <c r="J28" s="425"/>
    </row>
    <row r="29" spans="1:10" s="426" customFormat="1" ht="18.75">
      <c r="A29" s="422" t="s">
        <v>272</v>
      </c>
      <c r="B29" s="423">
        <v>100</v>
      </c>
      <c r="C29" s="424">
        <v>0</v>
      </c>
      <c r="D29" s="424">
        <v>0</v>
      </c>
      <c r="E29" s="424">
        <v>0</v>
      </c>
      <c r="F29" s="413">
        <v>0</v>
      </c>
      <c r="G29" s="414">
        <v>0</v>
      </c>
      <c r="H29" s="415">
        <v>0</v>
      </c>
      <c r="I29" s="425"/>
      <c r="J29" s="425"/>
    </row>
    <row r="30" spans="1:10" s="426" customFormat="1" ht="18.75">
      <c r="A30" s="429" t="s">
        <v>335</v>
      </c>
      <c r="B30" s="423">
        <v>3226</v>
      </c>
      <c r="C30" s="424">
        <v>3000</v>
      </c>
      <c r="D30" s="424">
        <v>0</v>
      </c>
      <c r="E30" s="424">
        <v>0</v>
      </c>
      <c r="F30" s="413">
        <v>0</v>
      </c>
      <c r="G30" s="414">
        <v>0</v>
      </c>
      <c r="H30" s="415">
        <v>0</v>
      </c>
      <c r="I30" s="425"/>
      <c r="J30" s="425"/>
    </row>
    <row r="31" spans="1:10" s="426" customFormat="1" ht="19.5" customHeight="1">
      <c r="A31" s="427" t="s">
        <v>262</v>
      </c>
      <c r="B31" s="423">
        <v>6886</v>
      </c>
      <c r="C31" s="424">
        <v>1094.5</v>
      </c>
      <c r="D31" s="424">
        <v>0</v>
      </c>
      <c r="E31" s="424">
        <v>0</v>
      </c>
      <c r="F31" s="413">
        <v>0</v>
      </c>
      <c r="G31" s="414">
        <v>0</v>
      </c>
      <c r="H31" s="415">
        <v>0</v>
      </c>
      <c r="I31" s="425"/>
      <c r="J31" s="425"/>
    </row>
    <row r="32" spans="1:10" s="83" customFormat="1" ht="18.75" hidden="1">
      <c r="A32" s="422" t="s">
        <v>257</v>
      </c>
      <c r="B32" s="417"/>
      <c r="C32" s="414"/>
      <c r="D32" s="414"/>
      <c r="E32" s="414"/>
      <c r="F32" s="413" t="e">
        <v>#DIV/0!</v>
      </c>
      <c r="G32" s="414" t="e">
        <v>#DIV/0!</v>
      </c>
      <c r="H32" s="415" t="e">
        <v>#DIV/0!</v>
      </c>
      <c r="I32" s="420"/>
      <c r="J32" s="420"/>
    </row>
    <row r="33" spans="1:10" s="426" customFormat="1" ht="19.5" customHeight="1">
      <c r="A33" s="422" t="s">
        <v>211</v>
      </c>
      <c r="B33" s="423">
        <v>414.4</v>
      </c>
      <c r="C33" s="424">
        <v>414.4</v>
      </c>
      <c r="D33" s="424">
        <v>0</v>
      </c>
      <c r="E33" s="424">
        <v>0</v>
      </c>
      <c r="F33" s="413">
        <v>0</v>
      </c>
      <c r="G33" s="414">
        <v>0</v>
      </c>
      <c r="H33" s="415">
        <v>0</v>
      </c>
      <c r="I33" s="425"/>
      <c r="J33" s="425"/>
    </row>
    <row r="34" spans="1:10" s="426" customFormat="1" ht="19.5" customHeight="1">
      <c r="A34" s="422" t="s">
        <v>336</v>
      </c>
      <c r="B34" s="423">
        <v>90066</v>
      </c>
      <c r="C34" s="424">
        <v>0</v>
      </c>
      <c r="D34" s="424">
        <v>0</v>
      </c>
      <c r="E34" s="424">
        <v>0</v>
      </c>
      <c r="F34" s="413">
        <v>0</v>
      </c>
      <c r="G34" s="414">
        <v>0</v>
      </c>
      <c r="H34" s="415">
        <v>0</v>
      </c>
      <c r="I34" s="425"/>
      <c r="J34" s="425"/>
    </row>
    <row r="35" spans="1:10" s="426" customFormat="1" ht="18.75">
      <c r="A35" s="428" t="s">
        <v>333</v>
      </c>
      <c r="B35" s="423">
        <v>190.5</v>
      </c>
      <c r="C35" s="424">
        <v>0</v>
      </c>
      <c r="D35" s="424">
        <v>0</v>
      </c>
      <c r="E35" s="424">
        <v>0</v>
      </c>
      <c r="F35" s="413">
        <v>0</v>
      </c>
      <c r="G35" s="414">
        <v>0</v>
      </c>
      <c r="H35" s="415">
        <v>0</v>
      </c>
      <c r="I35" s="425"/>
      <c r="J35" s="425"/>
    </row>
    <row r="36" spans="1:10" s="426" customFormat="1" ht="19.5" thickBot="1">
      <c r="A36" s="428" t="s">
        <v>256</v>
      </c>
      <c r="B36" s="423">
        <v>461</v>
      </c>
      <c r="C36" s="424">
        <v>0</v>
      </c>
      <c r="D36" s="424">
        <v>0</v>
      </c>
      <c r="E36" s="424">
        <v>0</v>
      </c>
      <c r="F36" s="413">
        <v>0</v>
      </c>
      <c r="G36" s="414">
        <v>0</v>
      </c>
      <c r="H36" s="415">
        <v>0</v>
      </c>
      <c r="I36" s="425"/>
      <c r="J36" s="425"/>
    </row>
    <row r="37" spans="1:10" s="380" customFormat="1" ht="38.25" hidden="1" thickBot="1">
      <c r="A37" s="381" t="s">
        <v>334</v>
      </c>
      <c r="B37" s="382"/>
      <c r="C37" s="383"/>
      <c r="D37" s="383"/>
      <c r="E37" s="383"/>
      <c r="F37" s="384" t="e">
        <v>#DIV/0!</v>
      </c>
      <c r="G37" s="385" t="e">
        <v>#DIV/0!</v>
      </c>
      <c r="H37" s="386" t="e">
        <v>#DIV/0!</v>
      </c>
      <c r="I37" s="379"/>
      <c r="J37" s="379"/>
    </row>
    <row r="38" spans="1:10" s="477" customFormat="1" ht="25.5" customHeight="1" thickBot="1">
      <c r="A38" s="471" t="s">
        <v>135</v>
      </c>
      <c r="B38" s="472">
        <v>542059.9</v>
      </c>
      <c r="C38" s="472">
        <v>83412.8</v>
      </c>
      <c r="D38" s="472">
        <v>1991</v>
      </c>
      <c r="E38" s="472">
        <v>926.7</v>
      </c>
      <c r="F38" s="473">
        <v>0.36730258039748004</v>
      </c>
      <c r="G38" s="474">
        <v>2.3869238294362494</v>
      </c>
      <c r="H38" s="475">
        <v>1.110980568929469</v>
      </c>
      <c r="I38" s="476"/>
      <c r="J38" s="476"/>
    </row>
    <row r="39" spans="1:10" s="426" customFormat="1" ht="25.5" customHeight="1" thickBot="1">
      <c r="A39" s="478" t="s">
        <v>41</v>
      </c>
      <c r="B39" s="479">
        <v>170994.4</v>
      </c>
      <c r="C39" s="480" t="s">
        <v>25</v>
      </c>
      <c r="D39" s="480" t="s">
        <v>25</v>
      </c>
      <c r="E39" s="480">
        <v>33664.799999999996</v>
      </c>
      <c r="F39" s="481" t="s">
        <v>25</v>
      </c>
      <c r="G39" s="480" t="s">
        <v>25</v>
      </c>
      <c r="H39" s="482" t="s">
        <v>25</v>
      </c>
      <c r="I39" s="425"/>
      <c r="J39" s="425"/>
    </row>
    <row r="40" spans="1:10" s="83" customFormat="1" ht="29.25" customHeight="1" thickBot="1">
      <c r="A40" s="483" t="s">
        <v>39</v>
      </c>
      <c r="B40" s="484">
        <v>713054.3</v>
      </c>
      <c r="C40" s="474">
        <v>83412.8</v>
      </c>
      <c r="D40" s="474">
        <v>1991</v>
      </c>
      <c r="E40" s="474">
        <v>34591.49999999999</v>
      </c>
      <c r="F40" s="473">
        <v>0.2792213720610057</v>
      </c>
      <c r="G40" s="474" t="s">
        <v>25</v>
      </c>
      <c r="H40" s="485" t="s">
        <v>25</v>
      </c>
      <c r="I40" s="420"/>
      <c r="J40" s="420"/>
    </row>
    <row r="41" spans="1:10" s="151" customFormat="1" ht="42" customHeight="1" hidden="1">
      <c r="A41" s="155" t="s">
        <v>142</v>
      </c>
      <c r="B41" s="144"/>
      <c r="C41" s="145"/>
      <c r="D41" s="145"/>
      <c r="E41" s="145"/>
      <c r="F41" s="146" t="e">
        <f>D41/B41*100</f>
        <v>#DIV/0!</v>
      </c>
      <c r="G41" s="145" t="e">
        <f>D41/C41*100</f>
        <v>#DIV/0!</v>
      </c>
      <c r="H41" s="156" t="e">
        <f>E41/C41*100</f>
        <v>#DIV/0!</v>
      </c>
      <c r="I41" s="150"/>
      <c r="J41" s="150"/>
    </row>
    <row r="42" spans="1:10" s="151" customFormat="1" ht="41.25" customHeight="1" hidden="1">
      <c r="A42" s="194" t="s">
        <v>178</v>
      </c>
      <c r="B42" s="149"/>
      <c r="C42" s="147"/>
      <c r="D42" s="147"/>
      <c r="E42" s="147"/>
      <c r="F42" s="146" t="e">
        <f>D42/B42*100</f>
        <v>#DIV/0!</v>
      </c>
      <c r="G42" s="147" t="e">
        <f>D42/C42*100</f>
        <v>#DIV/0!</v>
      </c>
      <c r="H42" s="148" t="e">
        <f>E42/C42*100</f>
        <v>#DIV/0!</v>
      </c>
      <c r="I42" s="150"/>
      <c r="J42" s="150"/>
    </row>
    <row r="43" spans="1:10" s="151" customFormat="1" ht="108.75" hidden="1" thickBot="1">
      <c r="A43" s="195" t="s">
        <v>209</v>
      </c>
      <c r="B43" s="149"/>
      <c r="C43" s="147"/>
      <c r="D43" s="147"/>
      <c r="E43" s="147"/>
      <c r="F43" s="146" t="e">
        <f>D43/B43*100</f>
        <v>#DIV/0!</v>
      </c>
      <c r="G43" s="147" t="e">
        <f>D43/C43*100</f>
        <v>#DIV/0!</v>
      </c>
      <c r="H43" s="148" t="e">
        <f>E43/C43*100</f>
        <v>#DIV/0!</v>
      </c>
      <c r="I43" s="150"/>
      <c r="J43" s="150"/>
    </row>
    <row r="44" spans="1:10" s="151" customFormat="1" ht="36.75" hidden="1" thickBot="1">
      <c r="A44" s="195" t="s">
        <v>177</v>
      </c>
      <c r="B44" s="149"/>
      <c r="C44" s="147"/>
      <c r="D44" s="147"/>
      <c r="E44" s="147"/>
      <c r="F44" s="146" t="e">
        <f>D44/B44*100</f>
        <v>#DIV/0!</v>
      </c>
      <c r="G44" s="147" t="e">
        <f>D44/C44*100</f>
        <v>#DIV/0!</v>
      </c>
      <c r="H44" s="148" t="e">
        <f>E44/C44*100</f>
        <v>#DIV/0!</v>
      </c>
      <c r="I44" s="150"/>
      <c r="J44" s="150"/>
    </row>
    <row r="45" spans="1:10" s="151" customFormat="1" ht="42.75" customHeight="1" hidden="1" thickBot="1">
      <c r="A45" s="157" t="s">
        <v>140</v>
      </c>
      <c r="B45" s="158"/>
      <c r="C45" s="153"/>
      <c r="D45" s="153"/>
      <c r="E45" s="153"/>
      <c r="F45" s="152" t="e">
        <f>D45/B45*100</f>
        <v>#DIV/0!</v>
      </c>
      <c r="G45" s="153" t="e">
        <f>D45/C45*100</f>
        <v>#DIV/0!</v>
      </c>
      <c r="H45" s="154" t="e">
        <f>E45/C45*100</f>
        <v>#DIV/0!</v>
      </c>
      <c r="I45" s="150"/>
      <c r="J45" s="150"/>
    </row>
    <row r="46" spans="1:10" s="151" customFormat="1" ht="28.5" customHeight="1" hidden="1" thickBot="1">
      <c r="A46" s="196" t="s">
        <v>68</v>
      </c>
      <c r="B46" s="190">
        <f>SUM(B40:B45)</f>
        <v>713054.3</v>
      </c>
      <c r="C46" s="191">
        <f>SUM(C40:C45)</f>
        <v>83412.8</v>
      </c>
      <c r="D46" s="191">
        <f>SUM(D40:D45)</f>
        <v>1991</v>
      </c>
      <c r="E46" s="192">
        <f>SUM(E40:E45)</f>
        <v>34591.49999999999</v>
      </c>
      <c r="F46" s="192">
        <f>D46/B46*100</f>
        <v>0.2792213720610057</v>
      </c>
      <c r="G46" s="191" t="s">
        <v>25</v>
      </c>
      <c r="H46" s="193" t="s">
        <v>25</v>
      </c>
      <c r="I46" s="150"/>
      <c r="J46" s="150"/>
    </row>
    <row r="47" spans="2:9" ht="15">
      <c r="B47" s="14"/>
      <c r="C47" s="14"/>
      <c r="D47" s="14"/>
      <c r="E47" s="14"/>
      <c r="F47" s="14"/>
      <c r="G47" s="14"/>
      <c r="I47" s="34"/>
    </row>
    <row r="48" spans="2:7" ht="15" hidden="1">
      <c r="B48" s="14"/>
      <c r="C48" s="14"/>
      <c r="D48" s="14"/>
      <c r="E48" s="14"/>
      <c r="F48" s="14"/>
      <c r="G48" s="14"/>
    </row>
    <row r="49" ht="12.75">
      <c r="A49" s="19"/>
    </row>
    <row r="50" spans="1:8" ht="15">
      <c r="A50" s="14" t="s">
        <v>192</v>
      </c>
      <c r="B50" s="14"/>
      <c r="C50" s="14"/>
      <c r="D50" s="14"/>
      <c r="E50" s="14"/>
      <c r="F50" s="14"/>
      <c r="G50" s="14"/>
      <c r="H50" s="14"/>
    </row>
    <row r="51" spans="1:8" ht="15">
      <c r="A51" s="44" t="s">
        <v>193</v>
      </c>
      <c r="B51" s="44"/>
      <c r="C51" s="44"/>
      <c r="D51" s="44"/>
      <c r="E51" s="44"/>
      <c r="F51" s="44"/>
      <c r="H51" s="162" t="s">
        <v>212</v>
      </c>
    </row>
    <row r="52" spans="1:4" s="83" customFormat="1" ht="18" hidden="1">
      <c r="A52" s="83" t="s">
        <v>192</v>
      </c>
      <c r="C52" s="84"/>
      <c r="D52" s="84"/>
    </row>
    <row r="53" spans="1:8" s="83" customFormat="1" ht="18" hidden="1">
      <c r="A53" s="83" t="s">
        <v>193</v>
      </c>
      <c r="B53" s="84"/>
      <c r="C53" s="84"/>
      <c r="H53" s="85" t="s">
        <v>153</v>
      </c>
    </row>
    <row r="54" spans="2:5" ht="12.75">
      <c r="B54" s="39"/>
      <c r="C54" s="39"/>
      <c r="D54" s="39"/>
      <c r="E54" s="39"/>
    </row>
    <row r="55" spans="2:5" ht="12.75">
      <c r="B55" s="48"/>
      <c r="C55" s="48"/>
      <c r="D55" s="48"/>
      <c r="E55" s="48"/>
    </row>
    <row r="56" spans="2:4" ht="12.75">
      <c r="B56" s="5"/>
      <c r="C56" s="5"/>
      <c r="D56" s="5"/>
    </row>
    <row r="57" spans="2:4" ht="12.75">
      <c r="B57" s="91"/>
      <c r="D57" s="5"/>
    </row>
  </sheetData>
  <sheetProtection/>
  <mergeCells count="7">
    <mergeCell ref="A2:H3"/>
    <mergeCell ref="D9:D10"/>
    <mergeCell ref="E9:E10"/>
    <mergeCell ref="A7:A10"/>
    <mergeCell ref="B9:C9"/>
    <mergeCell ref="F9:G9"/>
    <mergeCell ref="B7:H8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60" r:id="rId1"/>
  <colBreaks count="1" manualBreakCount="1">
    <brk id="7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58.125" style="51" customWidth="1"/>
    <col min="2" max="3" width="11.625" style="50" customWidth="1"/>
    <col min="4" max="4" width="11.375" style="50" customWidth="1"/>
    <col min="5" max="5" width="14.375" style="42" customWidth="1"/>
    <col min="6" max="6" width="11.625" style="42" customWidth="1"/>
    <col min="7" max="7" width="10.875" style="50" bestFit="1" customWidth="1"/>
    <col min="8" max="8" width="11.125" style="50" bestFit="1" customWidth="1"/>
    <col min="9" max="9" width="9.125" style="50" customWidth="1"/>
    <col min="10" max="10" width="9.375" style="50" bestFit="1" customWidth="1"/>
    <col min="11" max="16384" width="9.125" style="50" customWidth="1"/>
  </cols>
  <sheetData>
    <row r="1" spans="1:6" ht="12.75">
      <c r="A1" s="616" t="s">
        <v>321</v>
      </c>
      <c r="B1" s="616"/>
      <c r="C1" s="616"/>
      <c r="D1" s="616"/>
      <c r="E1" s="616"/>
      <c r="F1" s="616"/>
    </row>
    <row r="2" ht="13.5" thickBot="1">
      <c r="F2" s="42" t="s">
        <v>136</v>
      </c>
    </row>
    <row r="3" spans="1:6" s="163" customFormat="1" ht="17.25" customHeight="1">
      <c r="A3" s="726" t="s">
        <v>78</v>
      </c>
      <c r="B3" s="722" t="s">
        <v>322</v>
      </c>
      <c r="C3" s="722" t="s">
        <v>323</v>
      </c>
      <c r="D3" s="628" t="s">
        <v>2</v>
      </c>
      <c r="E3" s="722" t="s">
        <v>324</v>
      </c>
      <c r="F3" s="724" t="s">
        <v>49</v>
      </c>
    </row>
    <row r="4" spans="1:6" s="163" customFormat="1" ht="31.5" customHeight="1">
      <c r="A4" s="727"/>
      <c r="B4" s="621"/>
      <c r="C4" s="621"/>
      <c r="D4" s="723"/>
      <c r="E4" s="621"/>
      <c r="F4" s="725"/>
    </row>
    <row r="5" spans="1:6" s="42" customFormat="1" ht="12.75">
      <c r="A5" s="733" t="s">
        <v>5</v>
      </c>
      <c r="B5" s="734"/>
      <c r="C5" s="734"/>
      <c r="D5" s="734"/>
      <c r="E5" s="734"/>
      <c r="F5" s="735"/>
    </row>
    <row r="6" spans="1:6" s="131" customFormat="1" ht="12.75" customHeight="1" hidden="1">
      <c r="A6" s="563" t="s">
        <v>8</v>
      </c>
      <c r="B6" s="557"/>
      <c r="C6" s="557"/>
      <c r="D6" s="557"/>
      <c r="E6" s="557"/>
      <c r="F6" s="564"/>
    </row>
    <row r="7" spans="1:6" s="42" customFormat="1" ht="12.75" hidden="1">
      <c r="A7" s="565" t="s">
        <v>26</v>
      </c>
      <c r="B7" s="214">
        <f>'Дох спец'!B7</f>
        <v>0</v>
      </c>
      <c r="C7" s="214">
        <f>'Дох спец'!C7</f>
        <v>0</v>
      </c>
      <c r="D7" s="214">
        <f>'Дох спец'!D7</f>
        <v>0.008</v>
      </c>
      <c r="E7" s="558">
        <v>0</v>
      </c>
      <c r="F7" s="215">
        <f>D7-B7</f>
        <v>0.008</v>
      </c>
    </row>
    <row r="8" spans="1:6" s="364" customFormat="1" ht="25.5" customHeight="1" hidden="1">
      <c r="A8" s="566" t="s">
        <v>88</v>
      </c>
      <c r="B8" s="387">
        <f>'Дох спец'!B8</f>
        <v>0</v>
      </c>
      <c r="C8" s="387">
        <f>'Дох спец'!C8</f>
        <v>0</v>
      </c>
      <c r="D8" s="388">
        <f>'Дох спец'!D8</f>
        <v>0</v>
      </c>
      <c r="E8" s="387" t="e">
        <f>D8/C8*100</f>
        <v>#DIV/0!</v>
      </c>
      <c r="F8" s="389">
        <f>D8-C8</f>
        <v>0</v>
      </c>
    </row>
    <row r="9" spans="1:6" s="42" customFormat="1" ht="51">
      <c r="A9" s="565" t="s">
        <v>160</v>
      </c>
      <c r="B9" s="437">
        <v>31.5</v>
      </c>
      <c r="C9" s="437">
        <v>14.6</v>
      </c>
      <c r="D9" s="438">
        <v>14.6</v>
      </c>
      <c r="E9" s="437">
        <v>100</v>
      </c>
      <c r="F9" s="432">
        <v>0</v>
      </c>
    </row>
    <row r="10" spans="1:6" s="42" customFormat="1" ht="12.75" hidden="1">
      <c r="A10" s="565" t="s">
        <v>10</v>
      </c>
      <c r="B10" s="437"/>
      <c r="C10" s="437" t="s">
        <v>25</v>
      </c>
      <c r="D10" s="437"/>
      <c r="E10" s="437" t="e">
        <v>#VALUE!</v>
      </c>
      <c r="F10" s="432" t="e">
        <v>#VALUE!</v>
      </c>
    </row>
    <row r="11" spans="1:6" s="42" customFormat="1" ht="25.5">
      <c r="A11" s="526" t="s">
        <v>138</v>
      </c>
      <c r="B11" s="438">
        <v>0</v>
      </c>
      <c r="C11" s="438">
        <v>0</v>
      </c>
      <c r="D11" s="438">
        <v>0.4</v>
      </c>
      <c r="E11" s="437">
        <v>0</v>
      </c>
      <c r="F11" s="432">
        <v>0.4</v>
      </c>
    </row>
    <row r="12" spans="1:6" s="42" customFormat="1" ht="25.5" hidden="1">
      <c r="A12" s="520" t="s">
        <v>244</v>
      </c>
      <c r="B12" s="438">
        <v>0</v>
      </c>
      <c r="C12" s="438">
        <v>0</v>
      </c>
      <c r="D12" s="438">
        <v>0</v>
      </c>
      <c r="E12" s="437" t="e">
        <v>#DIV/0!</v>
      </c>
      <c r="F12" s="432">
        <v>0</v>
      </c>
    </row>
    <row r="13" spans="1:7" s="42" customFormat="1" ht="12.75">
      <c r="A13" s="524" t="s">
        <v>176</v>
      </c>
      <c r="B13" s="438">
        <v>4998.8</v>
      </c>
      <c r="C13" s="438">
        <v>1198.3</v>
      </c>
      <c r="D13" s="438">
        <v>1044.5124500000002</v>
      </c>
      <c r="E13" s="437">
        <v>87.1661896019361</v>
      </c>
      <c r="F13" s="432">
        <v>-153.78754999999978</v>
      </c>
      <c r="G13" s="486"/>
    </row>
    <row r="14" spans="1:6" s="42" customFormat="1" ht="38.25" hidden="1">
      <c r="A14" s="520" t="s">
        <v>290</v>
      </c>
      <c r="B14" s="438">
        <v>0</v>
      </c>
      <c r="C14" s="438">
        <v>0</v>
      </c>
      <c r="D14" s="438">
        <v>0</v>
      </c>
      <c r="E14" s="437" t="e">
        <v>#DIV/0!</v>
      </c>
      <c r="F14" s="432">
        <v>0</v>
      </c>
    </row>
    <row r="15" spans="1:6" s="42" customFormat="1" ht="12.75">
      <c r="A15" s="526" t="s">
        <v>45</v>
      </c>
      <c r="B15" s="438">
        <v>40</v>
      </c>
      <c r="C15" s="438">
        <v>15.1</v>
      </c>
      <c r="D15" s="438">
        <v>151.0475</v>
      </c>
      <c r="E15" s="218" t="s">
        <v>294</v>
      </c>
      <c r="F15" s="432">
        <v>135.94750000000002</v>
      </c>
    </row>
    <row r="16" spans="1:6" s="42" customFormat="1" ht="39" customHeight="1" hidden="1">
      <c r="A16" s="526" t="s">
        <v>75</v>
      </c>
      <c r="B16" s="438"/>
      <c r="C16" s="438">
        <v>0</v>
      </c>
      <c r="D16" s="438">
        <v>0</v>
      </c>
      <c r="E16" s="437" t="e">
        <v>#DIV/0!</v>
      </c>
      <c r="F16" s="432">
        <v>0</v>
      </c>
    </row>
    <row r="17" spans="1:8" s="42" customFormat="1" ht="12.75" hidden="1">
      <c r="A17" s="526" t="s">
        <v>55</v>
      </c>
      <c r="B17" s="438">
        <v>0</v>
      </c>
      <c r="C17" s="438">
        <v>0</v>
      </c>
      <c r="D17" s="438">
        <v>0</v>
      </c>
      <c r="E17" s="437" t="e">
        <v>#DIV/0!</v>
      </c>
      <c r="F17" s="432">
        <v>0</v>
      </c>
      <c r="H17" s="42" t="s">
        <v>43</v>
      </c>
    </row>
    <row r="18" spans="1:6" s="42" customFormat="1" ht="38.25">
      <c r="A18" s="520" t="s">
        <v>238</v>
      </c>
      <c r="B18" s="437">
        <v>103.2</v>
      </c>
      <c r="C18" s="437">
        <v>21.5</v>
      </c>
      <c r="D18" s="437">
        <v>17.19732</v>
      </c>
      <c r="E18" s="437">
        <v>79.98753488372094</v>
      </c>
      <c r="F18" s="432">
        <v>-4.302679999999999</v>
      </c>
    </row>
    <row r="19" spans="1:7" s="42" customFormat="1" ht="12.75" customHeight="1" hidden="1">
      <c r="A19" s="526" t="s">
        <v>38</v>
      </c>
      <c r="B19" s="438"/>
      <c r="C19" s="438">
        <v>0</v>
      </c>
      <c r="D19" s="438">
        <v>0</v>
      </c>
      <c r="E19" s="437" t="e">
        <v>#DIV/0!</v>
      </c>
      <c r="F19" s="432">
        <v>0</v>
      </c>
      <c r="G19" s="82"/>
    </row>
    <row r="20" spans="1:7" s="42" customFormat="1" ht="12.75" customHeight="1" hidden="1">
      <c r="A20" s="526" t="s">
        <v>74</v>
      </c>
      <c r="B20" s="438"/>
      <c r="C20" s="438">
        <v>0</v>
      </c>
      <c r="D20" s="438">
        <v>0</v>
      </c>
      <c r="E20" s="437" t="e">
        <v>#DIV/0!</v>
      </c>
      <c r="F20" s="432">
        <v>0</v>
      </c>
      <c r="G20" s="82"/>
    </row>
    <row r="21" spans="1:7" s="42" customFormat="1" ht="12.75" customHeight="1" hidden="1">
      <c r="A21" s="567"/>
      <c r="B21" s="438"/>
      <c r="C21" s="438"/>
      <c r="D21" s="438"/>
      <c r="E21" s="437" t="e">
        <v>#DIV/0!</v>
      </c>
      <c r="F21" s="432">
        <v>0</v>
      </c>
      <c r="G21" s="82"/>
    </row>
    <row r="22" spans="1:7" s="42" customFormat="1" ht="12.75" customHeight="1" hidden="1">
      <c r="A22" s="568"/>
      <c r="B22" s="438"/>
      <c r="C22" s="438"/>
      <c r="D22" s="438"/>
      <c r="E22" s="437" t="e">
        <v>#DIV/0!</v>
      </c>
      <c r="F22" s="432">
        <v>0</v>
      </c>
      <c r="G22" s="82"/>
    </row>
    <row r="23" spans="1:7" s="42" customFormat="1" ht="12.75" customHeight="1" hidden="1">
      <c r="A23" s="569"/>
      <c r="B23" s="438"/>
      <c r="C23" s="438"/>
      <c r="D23" s="438"/>
      <c r="E23" s="437" t="e">
        <v>#DIV/0!</v>
      </c>
      <c r="F23" s="432">
        <v>0</v>
      </c>
      <c r="G23" s="82"/>
    </row>
    <row r="24" spans="1:7" s="42" customFormat="1" ht="12.75" customHeight="1" hidden="1">
      <c r="A24" s="570"/>
      <c r="B24" s="438"/>
      <c r="C24" s="438"/>
      <c r="D24" s="438"/>
      <c r="E24" s="437" t="e">
        <v>#DIV/0!</v>
      </c>
      <c r="F24" s="432">
        <v>0</v>
      </c>
      <c r="G24" s="82"/>
    </row>
    <row r="25" spans="1:7" s="42" customFormat="1" ht="12.75" customHeight="1" hidden="1">
      <c r="A25" s="569" t="s">
        <v>112</v>
      </c>
      <c r="B25" s="438"/>
      <c r="C25" s="438"/>
      <c r="D25" s="438"/>
      <c r="E25" s="437" t="e">
        <v>#DIV/0!</v>
      </c>
      <c r="F25" s="432">
        <v>0</v>
      </c>
      <c r="G25" s="82"/>
    </row>
    <row r="26" spans="1:7" s="42" customFormat="1" ht="12.75" customHeight="1" hidden="1">
      <c r="A26" s="526" t="s">
        <v>40</v>
      </c>
      <c r="B26" s="438"/>
      <c r="C26" s="438">
        <v>0</v>
      </c>
      <c r="D26" s="438">
        <v>0</v>
      </c>
      <c r="E26" s="437" t="e">
        <v>#DIV/0!</v>
      </c>
      <c r="F26" s="432">
        <v>0</v>
      </c>
      <c r="G26" s="82"/>
    </row>
    <row r="27" spans="1:7" s="42" customFormat="1" ht="26.25" customHeight="1" hidden="1">
      <c r="A27" s="571" t="s">
        <v>113</v>
      </c>
      <c r="B27" s="438"/>
      <c r="C27" s="438"/>
      <c r="D27" s="438"/>
      <c r="E27" s="437" t="e">
        <v>#DIV/0!</v>
      </c>
      <c r="F27" s="432">
        <v>0</v>
      </c>
      <c r="G27" s="82"/>
    </row>
    <row r="28" spans="1:6" s="42" customFormat="1" ht="25.5" hidden="1">
      <c r="A28" s="520" t="s">
        <v>248</v>
      </c>
      <c r="B28" s="438">
        <v>0</v>
      </c>
      <c r="C28" s="438">
        <v>0</v>
      </c>
      <c r="D28" s="438">
        <v>0</v>
      </c>
      <c r="E28" s="437" t="e">
        <v>#DIV/0!</v>
      </c>
      <c r="F28" s="432">
        <v>0</v>
      </c>
    </row>
    <row r="29" spans="1:6" s="42" customFormat="1" ht="38.25" hidden="1">
      <c r="A29" s="572" t="s">
        <v>178</v>
      </c>
      <c r="B29" s="438">
        <v>0</v>
      </c>
      <c r="C29" s="438">
        <v>0</v>
      </c>
      <c r="D29" s="438">
        <v>0</v>
      </c>
      <c r="E29" s="437" t="e">
        <v>#DIV/0!</v>
      </c>
      <c r="F29" s="432">
        <v>0</v>
      </c>
    </row>
    <row r="30" spans="1:6" s="42" customFormat="1" ht="114.75" hidden="1">
      <c r="A30" s="573" t="s">
        <v>209</v>
      </c>
      <c r="B30" s="438">
        <v>0</v>
      </c>
      <c r="C30" s="438">
        <v>0</v>
      </c>
      <c r="D30" s="438">
        <v>0</v>
      </c>
      <c r="E30" s="437" t="e">
        <v>#DIV/0!</v>
      </c>
      <c r="F30" s="432">
        <v>0</v>
      </c>
    </row>
    <row r="31" spans="1:6" s="42" customFormat="1" ht="52.5" customHeight="1" hidden="1">
      <c r="A31" s="573" t="s">
        <v>177</v>
      </c>
      <c r="B31" s="437">
        <v>0</v>
      </c>
      <c r="C31" s="437">
        <v>0</v>
      </c>
      <c r="D31" s="437">
        <v>0</v>
      </c>
      <c r="E31" s="437" t="e">
        <v>#DIV/0!</v>
      </c>
      <c r="F31" s="432">
        <v>0</v>
      </c>
    </row>
    <row r="32" spans="1:6" s="42" customFormat="1" ht="26.25" customHeight="1" hidden="1">
      <c r="A32" s="549" t="s">
        <v>114</v>
      </c>
      <c r="B32" s="437"/>
      <c r="C32" s="437"/>
      <c r="D32" s="437"/>
      <c r="E32" s="437" t="e">
        <v>#DIV/0!</v>
      </c>
      <c r="F32" s="432">
        <v>0</v>
      </c>
    </row>
    <row r="33" spans="1:6" s="42" customFormat="1" ht="66" customHeight="1" hidden="1">
      <c r="A33" s="570" t="s">
        <v>115</v>
      </c>
      <c r="B33" s="437"/>
      <c r="C33" s="437"/>
      <c r="D33" s="437"/>
      <c r="E33" s="437" t="e">
        <v>#DIV/0!</v>
      </c>
      <c r="F33" s="432">
        <v>0</v>
      </c>
    </row>
    <row r="34" spans="1:6" s="42" customFormat="1" ht="39" customHeight="1" hidden="1">
      <c r="A34" s="573" t="s">
        <v>116</v>
      </c>
      <c r="B34" s="437"/>
      <c r="C34" s="437"/>
      <c r="D34" s="437"/>
      <c r="E34" s="437" t="e">
        <v>#DIV/0!</v>
      </c>
      <c r="F34" s="432">
        <v>0</v>
      </c>
    </row>
    <row r="35" spans="1:6" s="42" customFormat="1" ht="39" customHeight="1" hidden="1">
      <c r="A35" s="549" t="s">
        <v>117</v>
      </c>
      <c r="B35" s="437"/>
      <c r="C35" s="437"/>
      <c r="D35" s="437"/>
      <c r="E35" s="437" t="e">
        <v>#DIV/0!</v>
      </c>
      <c r="F35" s="432">
        <v>0</v>
      </c>
    </row>
    <row r="36" spans="1:6" s="42" customFormat="1" ht="52.5" customHeight="1" hidden="1">
      <c r="A36" s="573" t="s">
        <v>161</v>
      </c>
      <c r="B36" s="437"/>
      <c r="C36" s="437"/>
      <c r="D36" s="437"/>
      <c r="E36" s="437" t="e">
        <v>#DIV/0!</v>
      </c>
      <c r="F36" s="432">
        <v>0</v>
      </c>
    </row>
    <row r="37" spans="1:7" s="42" customFormat="1" ht="66" customHeight="1" hidden="1">
      <c r="A37" s="573" t="s">
        <v>140</v>
      </c>
      <c r="B37" s="437"/>
      <c r="C37" s="437">
        <v>0</v>
      </c>
      <c r="D37" s="437">
        <v>0</v>
      </c>
      <c r="E37" s="437" t="e">
        <v>#DIV/0!</v>
      </c>
      <c r="F37" s="432">
        <v>0</v>
      </c>
      <c r="G37" s="52"/>
    </row>
    <row r="38" spans="1:8" s="42" customFormat="1" ht="25.5">
      <c r="A38" s="572" t="s">
        <v>118</v>
      </c>
      <c r="B38" s="437">
        <v>764</v>
      </c>
      <c r="C38" s="437">
        <v>281.5</v>
      </c>
      <c r="D38" s="437">
        <v>281.5</v>
      </c>
      <c r="E38" s="437">
        <v>100</v>
      </c>
      <c r="F38" s="432">
        <v>0</v>
      </c>
      <c r="G38" s="52"/>
      <c r="H38" s="52"/>
    </row>
    <row r="39" spans="1:8" s="42" customFormat="1" ht="25.5">
      <c r="A39" s="572" t="s">
        <v>119</v>
      </c>
      <c r="B39" s="437">
        <v>3000</v>
      </c>
      <c r="C39" s="437">
        <v>750</v>
      </c>
      <c r="D39" s="437">
        <v>750</v>
      </c>
      <c r="E39" s="437">
        <v>100</v>
      </c>
      <c r="F39" s="432">
        <v>0</v>
      </c>
      <c r="H39" s="52"/>
    </row>
    <row r="40" spans="1:10" s="42" customFormat="1" ht="25.5">
      <c r="A40" s="574" t="s">
        <v>255</v>
      </c>
      <c r="B40" s="488">
        <v>8937.5</v>
      </c>
      <c r="C40" s="488">
        <v>2281</v>
      </c>
      <c r="D40" s="488">
        <v>2259.25727</v>
      </c>
      <c r="E40" s="488">
        <v>99.04678956597984</v>
      </c>
      <c r="F40" s="489">
        <v>-21.742729999999938</v>
      </c>
      <c r="G40" s="52"/>
      <c r="H40" s="52"/>
      <c r="I40" s="52"/>
      <c r="J40" s="52"/>
    </row>
    <row r="41" spans="1:10" s="42" customFormat="1" ht="20.25" customHeight="1">
      <c r="A41" s="565" t="s">
        <v>10</v>
      </c>
      <c r="B41" s="437">
        <v>169791.2</v>
      </c>
      <c r="C41" s="437" t="s">
        <v>25</v>
      </c>
      <c r="D41" s="437">
        <v>41792.5</v>
      </c>
      <c r="E41" s="437" t="s">
        <v>25</v>
      </c>
      <c r="F41" s="432" t="s">
        <v>25</v>
      </c>
      <c r="G41" s="52"/>
      <c r="H41" s="52"/>
      <c r="I41" s="52"/>
      <c r="J41" s="52"/>
    </row>
    <row r="42" spans="1:10" s="42" customFormat="1" ht="20.25" customHeight="1">
      <c r="A42" s="574" t="s">
        <v>57</v>
      </c>
      <c r="B42" s="488">
        <v>178728.7</v>
      </c>
      <c r="C42" s="488">
        <v>2281</v>
      </c>
      <c r="D42" s="488">
        <v>44051.75727</v>
      </c>
      <c r="E42" s="488" t="s">
        <v>25</v>
      </c>
      <c r="F42" s="489" t="s">
        <v>25</v>
      </c>
      <c r="G42" s="52"/>
      <c r="H42" s="52"/>
      <c r="I42" s="52"/>
      <c r="J42" s="52"/>
    </row>
    <row r="43" spans="1:10" s="42" customFormat="1" ht="25.5">
      <c r="A43" s="440" t="s">
        <v>189</v>
      </c>
      <c r="B43" s="437">
        <v>139348.8</v>
      </c>
      <c r="C43" s="437">
        <v>22581.7</v>
      </c>
      <c r="D43" s="437">
        <v>1991</v>
      </c>
      <c r="E43" s="437">
        <v>8.81687384032203</v>
      </c>
      <c r="F43" s="432">
        <v>-20590.7</v>
      </c>
      <c r="G43" s="52"/>
      <c r="H43" s="52"/>
      <c r="I43" s="52"/>
      <c r="J43" s="52"/>
    </row>
    <row r="44" spans="1:10" s="42" customFormat="1" ht="63.75">
      <c r="A44" s="468" t="s">
        <v>337</v>
      </c>
      <c r="B44" s="437">
        <v>319779.4</v>
      </c>
      <c r="C44" s="437">
        <v>60816</v>
      </c>
      <c r="D44" s="437">
        <v>60816</v>
      </c>
      <c r="E44" s="437">
        <v>19.018110610001767</v>
      </c>
      <c r="F44" s="432">
        <v>-258963.40000000002</v>
      </c>
      <c r="G44" s="52"/>
      <c r="H44" s="52"/>
      <c r="I44" s="52"/>
      <c r="J44" s="52"/>
    </row>
    <row r="45" spans="1:10" s="42" customFormat="1" ht="25.5">
      <c r="A45" s="468" t="s">
        <v>338</v>
      </c>
      <c r="B45" s="437">
        <v>50000</v>
      </c>
      <c r="C45" s="437">
        <v>0</v>
      </c>
      <c r="D45" s="437">
        <v>0</v>
      </c>
      <c r="E45" s="437">
        <v>0</v>
      </c>
      <c r="F45" s="432">
        <v>-50000</v>
      </c>
      <c r="G45" s="52"/>
      <c r="H45" s="52"/>
      <c r="I45" s="52"/>
      <c r="J45" s="52"/>
    </row>
    <row r="46" spans="1:10" s="42" customFormat="1" ht="12.75" hidden="1">
      <c r="A46" s="468" t="s">
        <v>268</v>
      </c>
      <c r="B46" s="437">
        <v>0</v>
      </c>
      <c r="C46" s="437">
        <v>0</v>
      </c>
      <c r="D46" s="437">
        <v>0</v>
      </c>
      <c r="E46" s="437" t="e">
        <v>#DIV/0!</v>
      </c>
      <c r="F46" s="432">
        <v>0</v>
      </c>
      <c r="G46" s="52"/>
      <c r="H46" s="52"/>
      <c r="I46" s="52"/>
      <c r="J46" s="52"/>
    </row>
    <row r="47" spans="1:10" s="403" customFormat="1" ht="12.75">
      <c r="A47" s="574" t="s">
        <v>191</v>
      </c>
      <c r="B47" s="488">
        <v>687856.9</v>
      </c>
      <c r="C47" s="488">
        <v>85678.7</v>
      </c>
      <c r="D47" s="488">
        <v>106858.75727</v>
      </c>
      <c r="E47" s="488" t="s">
        <v>25</v>
      </c>
      <c r="F47" s="489" t="s">
        <v>25</v>
      </c>
      <c r="G47" s="487"/>
      <c r="H47" s="487"/>
      <c r="I47" s="487"/>
      <c r="J47" s="487"/>
    </row>
    <row r="48" spans="1:10" s="42" customFormat="1" ht="13.5" thickBot="1">
      <c r="A48" s="574" t="s">
        <v>342</v>
      </c>
      <c r="B48" s="559" t="s">
        <v>11</v>
      </c>
      <c r="C48" s="559" t="s">
        <v>25</v>
      </c>
      <c r="D48" s="488">
        <v>183595.3</v>
      </c>
      <c r="E48" s="559" t="s">
        <v>11</v>
      </c>
      <c r="F48" s="575" t="s">
        <v>11</v>
      </c>
      <c r="I48" s="52"/>
      <c r="J48" s="53"/>
    </row>
    <row r="49" spans="1:10" s="42" customFormat="1" ht="54.75" customHeight="1" hidden="1">
      <c r="A49" s="572" t="s">
        <v>185</v>
      </c>
      <c r="B49" s="437" t="s">
        <v>25</v>
      </c>
      <c r="C49" s="437" t="s">
        <v>25</v>
      </c>
      <c r="D49" s="437"/>
      <c r="E49" s="437" t="s">
        <v>25</v>
      </c>
      <c r="F49" s="432" t="s">
        <v>25</v>
      </c>
      <c r="J49" s="53"/>
    </row>
    <row r="50" spans="1:10" s="42" customFormat="1" ht="27" customHeight="1" hidden="1" thickBot="1">
      <c r="A50" s="586" t="s">
        <v>184</v>
      </c>
      <c r="B50" s="491" t="s">
        <v>25</v>
      </c>
      <c r="C50" s="491" t="s">
        <v>25</v>
      </c>
      <c r="D50" s="492">
        <v>183595.3</v>
      </c>
      <c r="E50" s="491" t="s">
        <v>25</v>
      </c>
      <c r="F50" s="493" t="s">
        <v>25</v>
      </c>
      <c r="J50" s="53"/>
    </row>
    <row r="51" spans="1:6" s="42" customFormat="1" ht="26.25" thickBot="1">
      <c r="A51" s="591" t="s">
        <v>339</v>
      </c>
      <c r="B51" s="592" t="s">
        <v>11</v>
      </c>
      <c r="C51" s="592" t="s">
        <v>25</v>
      </c>
      <c r="D51" s="593">
        <v>290454.05727</v>
      </c>
      <c r="E51" s="592" t="s">
        <v>11</v>
      </c>
      <c r="F51" s="594" t="s">
        <v>11</v>
      </c>
    </row>
    <row r="52" spans="1:6" s="59" customFormat="1" ht="12.75" hidden="1">
      <c r="A52" s="587"/>
      <c r="B52" s="588"/>
      <c r="C52" s="588"/>
      <c r="D52" s="589"/>
      <c r="E52" s="588"/>
      <c r="F52" s="590"/>
    </row>
    <row r="53" spans="1:6" s="59" customFormat="1" ht="12.75" hidden="1">
      <c r="A53" s="576"/>
      <c r="B53" s="560"/>
      <c r="C53" s="560"/>
      <c r="D53" s="561"/>
      <c r="E53" s="560"/>
      <c r="F53" s="577"/>
    </row>
    <row r="54" spans="1:6" s="59" customFormat="1" ht="12.75" hidden="1">
      <c r="A54" s="576"/>
      <c r="B54" s="560"/>
      <c r="C54" s="560"/>
      <c r="D54" s="561"/>
      <c r="E54" s="560"/>
      <c r="F54" s="577"/>
    </row>
    <row r="55" spans="1:6" s="59" customFormat="1" ht="12.75" hidden="1">
      <c r="A55" s="576"/>
      <c r="B55" s="560"/>
      <c r="C55" s="560"/>
      <c r="D55" s="561"/>
      <c r="E55" s="560"/>
      <c r="F55" s="577"/>
    </row>
    <row r="56" spans="1:6" s="164" customFormat="1" ht="28.5" customHeight="1">
      <c r="A56" s="730" t="str">
        <f>A3</f>
        <v>Найменування показників</v>
      </c>
      <c r="B56" s="731" t="str">
        <f>B3</f>
        <v>План на              2018 рік </v>
      </c>
      <c r="C56" s="728" t="str">
        <f>C3</f>
        <v>План на             І квартал               2018 року</v>
      </c>
      <c r="D56" s="626" t="s">
        <v>48</v>
      </c>
      <c r="E56" s="626" t="str">
        <f>E3</f>
        <v>% виконання до плану на                                І квартал                     2018 року</v>
      </c>
      <c r="F56" s="736" t="s">
        <v>49</v>
      </c>
    </row>
    <row r="57" spans="1:6" s="164" customFormat="1" ht="18" customHeight="1">
      <c r="A57" s="730"/>
      <c r="B57" s="732"/>
      <c r="C57" s="729"/>
      <c r="D57" s="732"/>
      <c r="E57" s="732"/>
      <c r="F57" s="737"/>
    </row>
    <row r="58" spans="1:6" s="42" customFormat="1" ht="15" customHeight="1">
      <c r="A58" s="733" t="s">
        <v>50</v>
      </c>
      <c r="B58" s="734"/>
      <c r="C58" s="734"/>
      <c r="D58" s="734"/>
      <c r="E58" s="734"/>
      <c r="F58" s="735"/>
    </row>
    <row r="59" spans="1:6" s="114" customFormat="1" ht="12.75" hidden="1">
      <c r="A59" s="578" t="s">
        <v>8</v>
      </c>
      <c r="B59" s="562"/>
      <c r="C59" s="562"/>
      <c r="D59" s="562"/>
      <c r="E59" s="562"/>
      <c r="F59" s="579"/>
    </row>
    <row r="60" spans="1:6" s="42" customFormat="1" ht="25.5">
      <c r="A60" s="573" t="s">
        <v>206</v>
      </c>
      <c r="B60" s="437">
        <v>10667.5</v>
      </c>
      <c r="C60" s="437">
        <v>0</v>
      </c>
      <c r="D60" s="437">
        <v>0</v>
      </c>
      <c r="E60" s="437">
        <v>0</v>
      </c>
      <c r="F60" s="432">
        <v>0</v>
      </c>
    </row>
    <row r="61" spans="1:6" s="42" customFormat="1" ht="38.25">
      <c r="A61" s="573" t="str">
        <f>'Видатки спец'!A12</f>
        <v>Департамент житлово-комунального господарства та паливно-енергетичного комплексу  (Фонд охорони навколишнього природного середовища)</v>
      </c>
      <c r="B61" s="437">
        <v>4429.5</v>
      </c>
      <c r="C61" s="437">
        <v>0</v>
      </c>
      <c r="D61" s="437">
        <v>0</v>
      </c>
      <c r="E61" s="437">
        <v>0</v>
      </c>
      <c r="F61" s="432">
        <v>0</v>
      </c>
    </row>
    <row r="62" spans="1:6" s="42" customFormat="1" ht="25.5">
      <c r="A62" s="573" t="str">
        <f>'Видатки спец'!A14</f>
        <v>Департамент будівництва та розвитку інфраструктури (Фонд охорони навколишнього природного середовища)</v>
      </c>
      <c r="B62" s="437">
        <v>4894.8</v>
      </c>
      <c r="C62" s="437">
        <v>0</v>
      </c>
      <c r="D62" s="437">
        <v>0</v>
      </c>
      <c r="E62" s="437">
        <v>0</v>
      </c>
      <c r="F62" s="432">
        <v>0</v>
      </c>
    </row>
    <row r="63" spans="1:6" s="42" customFormat="1" ht="51">
      <c r="A63" s="573" t="str">
        <f>'Видатки спец'!A18</f>
        <v>Департамент будівництва  та розвитку інфраструктури Херсонської обласної державної адміністрації  (видатки на проведення робіт з будівництва, реконструкції, ремонту та утримання автомобільних доріг)</v>
      </c>
      <c r="B63" s="437">
        <v>331194.7</v>
      </c>
      <c r="C63" s="437">
        <v>60816</v>
      </c>
      <c r="D63" s="437">
        <v>0</v>
      </c>
      <c r="E63" s="437">
        <v>0</v>
      </c>
      <c r="F63" s="432">
        <v>-60816</v>
      </c>
    </row>
    <row r="64" spans="1:6" s="364" customFormat="1" ht="12.75" customHeight="1" hidden="1">
      <c r="A64" s="580"/>
      <c r="B64" s="301"/>
      <c r="C64" s="301"/>
      <c r="D64" s="301"/>
      <c r="E64" s="301" t="e">
        <v>#DIV/0!</v>
      </c>
      <c r="F64" s="614">
        <v>0</v>
      </c>
    </row>
    <row r="65" spans="1:6" s="364" customFormat="1" ht="63.75" hidden="1">
      <c r="A65" s="580" t="s">
        <v>251</v>
      </c>
      <c r="B65" s="301"/>
      <c r="C65" s="301"/>
      <c r="D65" s="301">
        <v>0</v>
      </c>
      <c r="E65" s="301" t="e">
        <v>#DIV/0!</v>
      </c>
      <c r="F65" s="614">
        <v>0</v>
      </c>
    </row>
    <row r="66" spans="1:6" s="364" customFormat="1" ht="25.5" hidden="1">
      <c r="A66" s="580" t="s">
        <v>128</v>
      </c>
      <c r="B66" s="301"/>
      <c r="C66" s="301">
        <v>0</v>
      </c>
      <c r="D66" s="301">
        <v>0</v>
      </c>
      <c r="E66" s="301" t="e">
        <v>#DIV/0!</v>
      </c>
      <c r="F66" s="614">
        <v>0</v>
      </c>
    </row>
    <row r="67" spans="1:6" s="364" customFormat="1" ht="38.25" hidden="1">
      <c r="A67" s="580" t="s">
        <v>214</v>
      </c>
      <c r="B67" s="301">
        <v>0</v>
      </c>
      <c r="C67" s="301">
        <v>0</v>
      </c>
      <c r="D67" s="301">
        <v>0</v>
      </c>
      <c r="E67" s="301" t="e">
        <v>#DIV/0!</v>
      </c>
      <c r="F67" s="614">
        <v>0</v>
      </c>
    </row>
    <row r="68" spans="1:6" s="364" customFormat="1" ht="38.25" hidden="1">
      <c r="A68" s="580" t="s">
        <v>90</v>
      </c>
      <c r="B68" s="301"/>
      <c r="C68" s="301">
        <v>0</v>
      </c>
      <c r="D68" s="301">
        <v>0</v>
      </c>
      <c r="E68" s="301" t="e">
        <v>#DIV/0!</v>
      </c>
      <c r="F68" s="614">
        <v>0</v>
      </c>
    </row>
    <row r="69" spans="1:6" s="42" customFormat="1" ht="25.5">
      <c r="A69" s="573" t="s">
        <v>213</v>
      </c>
      <c r="B69" s="437">
        <v>40</v>
      </c>
      <c r="C69" s="437">
        <v>15.1</v>
      </c>
      <c r="D69" s="437">
        <v>0</v>
      </c>
      <c r="E69" s="437">
        <v>0</v>
      </c>
      <c r="F69" s="432">
        <v>-15.1</v>
      </c>
    </row>
    <row r="70" spans="1:6" s="364" customFormat="1" ht="25.5" hidden="1">
      <c r="A70" s="580" t="s">
        <v>167</v>
      </c>
      <c r="B70" s="301"/>
      <c r="C70" s="301">
        <v>0</v>
      </c>
      <c r="D70" s="301">
        <v>0</v>
      </c>
      <c r="E70" s="301" t="e">
        <v>#DIV/0!</v>
      </c>
      <c r="F70" s="614">
        <v>0</v>
      </c>
    </row>
    <row r="71" spans="1:6" s="364" customFormat="1" ht="12.75" customHeight="1" hidden="1">
      <c r="A71" s="580" t="s">
        <v>89</v>
      </c>
      <c r="B71" s="301"/>
      <c r="C71" s="301">
        <v>0</v>
      </c>
      <c r="D71" s="301">
        <v>0</v>
      </c>
      <c r="E71" s="301" t="e">
        <v>#DIV/0!</v>
      </c>
      <c r="F71" s="614">
        <v>0</v>
      </c>
    </row>
    <row r="72" spans="1:7" s="42" customFormat="1" ht="17.25" customHeight="1">
      <c r="A72" s="573" t="s">
        <v>150</v>
      </c>
      <c r="B72" s="437">
        <v>190833.4</v>
      </c>
      <c r="C72" s="437">
        <v>22581.7</v>
      </c>
      <c r="D72" s="437">
        <v>926.7</v>
      </c>
      <c r="E72" s="437">
        <v>4.10376543838595</v>
      </c>
      <c r="F72" s="432">
        <v>-21655</v>
      </c>
      <c r="G72" s="52"/>
    </row>
    <row r="73" spans="1:8" s="42" customFormat="1" ht="12.75">
      <c r="A73" s="573" t="str">
        <f>'Видатки спец'!A24</f>
        <v> - департамент культури, туризму та курортів</v>
      </c>
      <c r="B73" s="437">
        <v>4389.8</v>
      </c>
      <c r="C73" s="437">
        <v>1053.6</v>
      </c>
      <c r="D73" s="437">
        <v>353.6</v>
      </c>
      <c r="E73" s="437">
        <v>33.56112376613516</v>
      </c>
      <c r="F73" s="432">
        <v>-699.9999999999999</v>
      </c>
      <c r="H73" s="52"/>
    </row>
    <row r="74" spans="1:6" s="42" customFormat="1" ht="12.75">
      <c r="A74" s="573" t="str">
        <f>'Видатки спец'!A25</f>
        <v> - департамент охорони здоров'я </v>
      </c>
      <c r="B74" s="437">
        <v>44358.5</v>
      </c>
      <c r="C74" s="437">
        <v>12127.3</v>
      </c>
      <c r="D74" s="437">
        <v>52.2</v>
      </c>
      <c r="E74" s="437">
        <v>0.43043381461660885</v>
      </c>
      <c r="F74" s="432">
        <v>-12075.099999999999</v>
      </c>
    </row>
    <row r="75" spans="1:6" s="42" customFormat="1" ht="12.75">
      <c r="A75" s="573" t="str">
        <f>'Видатки спец'!A26</f>
        <v> - департамент освіти, науки та молоді</v>
      </c>
      <c r="B75" s="437">
        <v>39356.2</v>
      </c>
      <c r="C75" s="437">
        <v>4891.9</v>
      </c>
      <c r="D75" s="437">
        <v>520.9</v>
      </c>
      <c r="E75" s="437">
        <v>10.64821439522476</v>
      </c>
      <c r="F75" s="432">
        <v>-4371</v>
      </c>
    </row>
    <row r="76" spans="1:8" s="364" customFormat="1" ht="12.75" hidden="1">
      <c r="A76" s="580" t="str">
        <f>'Видатки спец'!A27</f>
        <v> - Херсонська обласна державна адміністрація</v>
      </c>
      <c r="B76" s="301">
        <v>0</v>
      </c>
      <c r="C76" s="301">
        <v>0</v>
      </c>
      <c r="D76" s="301">
        <v>0</v>
      </c>
      <c r="E76" s="301" t="e">
        <v>#DIV/0!</v>
      </c>
      <c r="F76" s="614">
        <v>0</v>
      </c>
      <c r="H76" s="363"/>
    </row>
    <row r="77" spans="1:6" s="42" customFormat="1" ht="12.75">
      <c r="A77" s="573" t="str">
        <f>'Видатки спец'!A28</f>
        <v> - служба у справах дітей</v>
      </c>
      <c r="B77" s="437">
        <v>1385</v>
      </c>
      <c r="C77" s="437">
        <v>0</v>
      </c>
      <c r="D77" s="437">
        <v>0</v>
      </c>
      <c r="E77" s="437">
        <v>0</v>
      </c>
      <c r="F77" s="432">
        <v>0</v>
      </c>
    </row>
    <row r="78" spans="1:6" s="42" customFormat="1" ht="12.75">
      <c r="A78" s="573" t="str">
        <f>'Видатки спец'!A29</f>
        <v> - Херсонська обласна рада</v>
      </c>
      <c r="B78" s="437">
        <v>100</v>
      </c>
      <c r="C78" s="437">
        <v>0</v>
      </c>
      <c r="D78" s="437">
        <v>0</v>
      </c>
      <c r="E78" s="437">
        <v>0</v>
      </c>
      <c r="F78" s="432">
        <v>0</v>
      </c>
    </row>
    <row r="79" spans="1:8" s="42" customFormat="1" ht="12.75">
      <c r="A79" s="573" t="str">
        <f>'Видатки спец'!A30</f>
        <v> - управління транспорту та зв'язку</v>
      </c>
      <c r="B79" s="437">
        <v>3226</v>
      </c>
      <c r="C79" s="437">
        <v>3000</v>
      </c>
      <c r="D79" s="437">
        <v>0</v>
      </c>
      <c r="E79" s="437">
        <v>0</v>
      </c>
      <c r="F79" s="432">
        <v>-3000</v>
      </c>
      <c r="H79" s="52"/>
    </row>
    <row r="80" spans="1:6" s="42" customFormat="1" ht="12.75">
      <c r="A80" s="573" t="str">
        <f>'Видатки спец'!A33</f>
        <v> - департамент соціального захисту населення</v>
      </c>
      <c r="B80" s="437">
        <v>414.4</v>
      </c>
      <c r="C80" s="437">
        <v>414.4</v>
      </c>
      <c r="D80" s="437">
        <v>0</v>
      </c>
      <c r="E80" s="437">
        <v>0</v>
      </c>
      <c r="F80" s="432">
        <v>-414.4</v>
      </c>
    </row>
    <row r="81" spans="1:6" s="42" customFormat="1" ht="12.75">
      <c r="A81" s="573" t="str">
        <f>'Видатки спец'!A31</f>
        <v> - управління з питань фізичної культури та спорту</v>
      </c>
      <c r="B81" s="437">
        <v>6886</v>
      </c>
      <c r="C81" s="437">
        <v>1094.5</v>
      </c>
      <c r="D81" s="437">
        <v>0</v>
      </c>
      <c r="E81" s="437">
        <v>0</v>
      </c>
      <c r="F81" s="432">
        <v>-1094.5</v>
      </c>
    </row>
    <row r="82" spans="1:6" s="42" customFormat="1" ht="25.5">
      <c r="A82" s="573" t="str">
        <f>'Видатки спец'!A36</f>
        <v>- департамент житлово-комунального господарства та паливно-енергетичного комплексу</v>
      </c>
      <c r="B82" s="437">
        <v>461</v>
      </c>
      <c r="C82" s="437">
        <v>0</v>
      </c>
      <c r="D82" s="437">
        <v>0</v>
      </c>
      <c r="E82" s="437">
        <v>0</v>
      </c>
      <c r="F82" s="432">
        <v>0</v>
      </c>
    </row>
    <row r="83" spans="1:6" s="364" customFormat="1" ht="25.5" customHeight="1" hidden="1">
      <c r="A83" s="580" t="s">
        <v>120</v>
      </c>
      <c r="B83" s="301"/>
      <c r="C83" s="301"/>
      <c r="D83" s="301"/>
      <c r="E83" s="437">
        <v>0</v>
      </c>
      <c r="F83" s="614">
        <v>0</v>
      </c>
    </row>
    <row r="84" spans="1:6" s="42" customFormat="1" ht="12.75">
      <c r="A84" s="573" t="str">
        <f>'Видатки спец'!A35</f>
        <v>- управління містобудування та архітектури</v>
      </c>
      <c r="B84" s="437">
        <v>190.5</v>
      </c>
      <c r="C84" s="437">
        <v>0</v>
      </c>
      <c r="D84" s="437">
        <v>0</v>
      </c>
      <c r="E84" s="437">
        <v>0</v>
      </c>
      <c r="F84" s="432">
        <v>0</v>
      </c>
    </row>
    <row r="85" spans="1:6" s="364" customFormat="1" ht="63.75" hidden="1">
      <c r="A85" s="580" t="s">
        <v>162</v>
      </c>
      <c r="B85" s="301"/>
      <c r="C85" s="301"/>
      <c r="D85" s="301">
        <v>0</v>
      </c>
      <c r="E85" s="437">
        <v>0</v>
      </c>
      <c r="F85" s="614">
        <v>0</v>
      </c>
    </row>
    <row r="86" spans="1:6" s="364" customFormat="1" ht="12.75" hidden="1">
      <c r="A86" s="580" t="str">
        <f>'Видатки спец'!A32</f>
        <v> - департамент з питань цивільного захисту та оборонної роботи</v>
      </c>
      <c r="B86" s="301">
        <v>0</v>
      </c>
      <c r="C86" s="301">
        <v>0</v>
      </c>
      <c r="D86" s="301">
        <v>0</v>
      </c>
      <c r="E86" s="437">
        <v>0</v>
      </c>
      <c r="F86" s="614">
        <v>0</v>
      </c>
    </row>
    <row r="87" spans="1:6" s="364" customFormat="1" ht="12.75" hidden="1">
      <c r="A87" s="580" t="str">
        <f>'Видатки спец'!A33</f>
        <v> - департамент соціального захисту населення</v>
      </c>
      <c r="B87" s="301"/>
      <c r="C87" s="301"/>
      <c r="D87" s="301">
        <v>0</v>
      </c>
      <c r="E87" s="437">
        <v>0</v>
      </c>
      <c r="F87" s="614">
        <v>0</v>
      </c>
    </row>
    <row r="88" spans="1:6" s="42" customFormat="1" ht="12.75">
      <c r="A88" s="573" t="str">
        <f>'Видатки спец'!A34</f>
        <v> - департамент будівництва та розвитку інфраструктури</v>
      </c>
      <c r="B88" s="437">
        <v>90066</v>
      </c>
      <c r="C88" s="437">
        <v>0</v>
      </c>
      <c r="D88" s="437">
        <v>0</v>
      </c>
      <c r="E88" s="437">
        <v>0</v>
      </c>
      <c r="F88" s="432">
        <v>0</v>
      </c>
    </row>
    <row r="89" spans="1:6" s="364" customFormat="1" ht="51" hidden="1">
      <c r="A89" s="580" t="s">
        <v>147</v>
      </c>
      <c r="B89" s="301"/>
      <c r="C89" s="301"/>
      <c r="D89" s="301">
        <v>0</v>
      </c>
      <c r="E89" s="437">
        <v>0</v>
      </c>
      <c r="F89" s="614">
        <v>0</v>
      </c>
    </row>
    <row r="90" spans="1:6" s="364" customFormat="1" ht="38.25" hidden="1">
      <c r="A90" s="580" t="s">
        <v>146</v>
      </c>
      <c r="B90" s="301"/>
      <c r="C90" s="301">
        <v>0</v>
      </c>
      <c r="D90" s="301">
        <v>0</v>
      </c>
      <c r="E90" s="437">
        <v>0</v>
      </c>
      <c r="F90" s="614">
        <v>0</v>
      </c>
    </row>
    <row r="91" spans="1:6" s="364" customFormat="1" ht="63.75" hidden="1">
      <c r="A91" s="580" t="s">
        <v>141</v>
      </c>
      <c r="B91" s="301">
        <v>0</v>
      </c>
      <c r="C91" s="301">
        <v>0</v>
      </c>
      <c r="D91" s="301">
        <v>0</v>
      </c>
      <c r="E91" s="437">
        <v>0</v>
      </c>
      <c r="F91" s="614">
        <v>0</v>
      </c>
    </row>
    <row r="92" spans="1:6" s="364" customFormat="1" ht="38.25" hidden="1">
      <c r="A92" s="580" t="s">
        <v>178</v>
      </c>
      <c r="B92" s="301">
        <v>0</v>
      </c>
      <c r="C92" s="301">
        <v>0</v>
      </c>
      <c r="D92" s="301">
        <v>0</v>
      </c>
      <c r="E92" s="437">
        <v>0</v>
      </c>
      <c r="F92" s="614">
        <v>0</v>
      </c>
    </row>
    <row r="93" spans="1:6" s="364" customFormat="1" ht="63.75" hidden="1">
      <c r="A93" s="580" t="s">
        <v>140</v>
      </c>
      <c r="B93" s="301"/>
      <c r="C93" s="301">
        <v>0</v>
      </c>
      <c r="D93" s="301">
        <v>0</v>
      </c>
      <c r="E93" s="437">
        <v>0</v>
      </c>
      <c r="F93" s="614">
        <v>0</v>
      </c>
    </row>
    <row r="94" spans="1:6" s="364" customFormat="1" ht="114.75" hidden="1">
      <c r="A94" s="580" t="s">
        <v>209</v>
      </c>
      <c r="B94" s="301">
        <v>0</v>
      </c>
      <c r="C94" s="301">
        <v>0</v>
      </c>
      <c r="D94" s="301">
        <v>0</v>
      </c>
      <c r="E94" s="437">
        <v>0</v>
      </c>
      <c r="F94" s="614">
        <v>0</v>
      </c>
    </row>
    <row r="95" spans="1:6" s="364" customFormat="1" ht="51" customHeight="1" hidden="1">
      <c r="A95" s="580" t="s">
        <v>177</v>
      </c>
      <c r="B95" s="301">
        <v>0</v>
      </c>
      <c r="C95" s="301">
        <v>0</v>
      </c>
      <c r="D95" s="301">
        <v>0</v>
      </c>
      <c r="E95" s="437">
        <v>0</v>
      </c>
      <c r="F95" s="614">
        <v>0</v>
      </c>
    </row>
    <row r="96" spans="1:7" s="42" customFormat="1" ht="25.5">
      <c r="A96" s="573" t="s">
        <v>121</v>
      </c>
      <c r="B96" s="437">
        <v>795.5</v>
      </c>
      <c r="C96" s="437">
        <v>296.1</v>
      </c>
      <c r="D96" s="437">
        <v>117.1</v>
      </c>
      <c r="E96" s="437">
        <v>39.54745018574805</v>
      </c>
      <c r="F96" s="432">
        <v>-179.00000000000003</v>
      </c>
      <c r="G96" s="52"/>
    </row>
    <row r="97" spans="1:9" s="42" customFormat="1" ht="26.25" thickBot="1">
      <c r="A97" s="595" t="s">
        <v>111</v>
      </c>
      <c r="B97" s="615">
        <v>3000</v>
      </c>
      <c r="C97" s="615">
        <v>750</v>
      </c>
      <c r="D97" s="615">
        <v>400</v>
      </c>
      <c r="E97" s="615">
        <v>53.333333333333336</v>
      </c>
      <c r="F97" s="447">
        <v>-350</v>
      </c>
      <c r="H97" s="52"/>
      <c r="I97" s="52"/>
    </row>
    <row r="98" spans="1:8" s="403" customFormat="1" ht="16.5" customHeight="1" thickBot="1">
      <c r="A98" s="494" t="s">
        <v>122</v>
      </c>
      <c r="B98" s="593">
        <v>209765.9</v>
      </c>
      <c r="C98" s="593">
        <v>23642.899999999998</v>
      </c>
      <c r="D98" s="593">
        <v>1443.8</v>
      </c>
      <c r="E98" s="593">
        <v>6.106695879101126</v>
      </c>
      <c r="F98" s="435">
        <v>-22199.1</v>
      </c>
      <c r="G98" s="487"/>
      <c r="H98" s="487"/>
    </row>
    <row r="99" spans="1:8" s="403" customFormat="1" ht="12.75">
      <c r="A99" s="596" t="s">
        <v>41</v>
      </c>
      <c r="B99" s="490">
        <v>170994.4</v>
      </c>
      <c r="C99" s="490" t="s">
        <v>25</v>
      </c>
      <c r="D99" s="490">
        <v>33664.799999999996</v>
      </c>
      <c r="E99" s="490" t="s">
        <v>25</v>
      </c>
      <c r="F99" s="465" t="s">
        <v>25</v>
      </c>
      <c r="G99" s="487"/>
      <c r="H99" s="487"/>
    </row>
    <row r="100" spans="1:6" s="93" customFormat="1" ht="51">
      <c r="A100" s="581" t="s">
        <v>364</v>
      </c>
      <c r="B100" s="495" t="s">
        <v>25</v>
      </c>
      <c r="C100" s="495" t="s">
        <v>25</v>
      </c>
      <c r="D100" s="495">
        <v>-4947.8</v>
      </c>
      <c r="E100" s="495" t="s">
        <v>25</v>
      </c>
      <c r="F100" s="496" t="s">
        <v>25</v>
      </c>
    </row>
    <row r="101" spans="1:6" s="403" customFormat="1" ht="21" customHeight="1">
      <c r="A101" s="258" t="s">
        <v>183</v>
      </c>
      <c r="B101" s="488">
        <v>380760.3</v>
      </c>
      <c r="C101" s="488">
        <v>23642.899999999998</v>
      </c>
      <c r="D101" s="488">
        <v>40056.4</v>
      </c>
      <c r="E101" s="488" t="s">
        <v>25</v>
      </c>
      <c r="F101" s="489" t="s">
        <v>25</v>
      </c>
    </row>
    <row r="102" spans="1:9" s="42" customFormat="1" ht="19.5" customHeight="1" thickBot="1">
      <c r="A102" s="582" t="s">
        <v>340</v>
      </c>
      <c r="B102" s="583" t="s">
        <v>11</v>
      </c>
      <c r="C102" s="583" t="s">
        <v>123</v>
      </c>
      <c r="D102" s="584">
        <v>250397.65727</v>
      </c>
      <c r="E102" s="583" t="s">
        <v>11</v>
      </c>
      <c r="F102" s="585" t="s">
        <v>11</v>
      </c>
      <c r="I102" s="135"/>
    </row>
    <row r="103" spans="1:6" s="42" customFormat="1" ht="25.5" hidden="1">
      <c r="A103" s="554" t="s">
        <v>343</v>
      </c>
      <c r="B103" s="555" t="s">
        <v>279</v>
      </c>
      <c r="C103" s="555" t="s">
        <v>25</v>
      </c>
      <c r="D103" s="555"/>
      <c r="E103" s="555" t="s">
        <v>25</v>
      </c>
      <c r="F103" s="556" t="s">
        <v>25</v>
      </c>
    </row>
    <row r="104" spans="1:6" s="42" customFormat="1" ht="26.25" hidden="1" thickBot="1">
      <c r="A104" s="286" t="s">
        <v>344</v>
      </c>
      <c r="B104" s="259" t="s">
        <v>25</v>
      </c>
      <c r="C104" s="259" t="s">
        <v>25</v>
      </c>
      <c r="D104" s="259">
        <f>D102-D103</f>
        <v>250397.65727</v>
      </c>
      <c r="E104" s="259" t="s">
        <v>25</v>
      </c>
      <c r="F104" s="260" t="s">
        <v>25</v>
      </c>
    </row>
    <row r="105" spans="1:6" s="42" customFormat="1" ht="12.75" hidden="1">
      <c r="A105" s="54"/>
      <c r="F105" s="52"/>
    </row>
    <row r="106" spans="1:6" s="42" customFormat="1" ht="12.75" hidden="1">
      <c r="A106" s="54"/>
      <c r="F106" s="52"/>
    </row>
    <row r="107" spans="1:6" s="42" customFormat="1" ht="12.75" hidden="1">
      <c r="A107" s="54"/>
      <c r="F107" s="52"/>
    </row>
    <row r="108" spans="1:6" s="42" customFormat="1" ht="12.75" hidden="1">
      <c r="A108" s="54"/>
      <c r="F108" s="52"/>
    </row>
    <row r="109" spans="1:9" s="42" customFormat="1" ht="12.75" hidden="1">
      <c r="A109" s="54"/>
      <c r="F109" s="52"/>
      <c r="I109" s="135"/>
    </row>
    <row r="110" spans="1:6" s="42" customFormat="1" ht="12.75" hidden="1">
      <c r="A110" s="54"/>
      <c r="F110" s="52"/>
    </row>
    <row r="111" spans="1:6" s="42" customFormat="1" ht="12.75">
      <c r="A111" s="39" t="s">
        <v>192</v>
      </c>
      <c r="B111" s="39"/>
      <c r="C111" s="39"/>
      <c r="D111" s="48"/>
      <c r="E111" s="39"/>
      <c r="F111" s="52"/>
    </row>
    <row r="112" spans="1:6" s="42" customFormat="1" ht="12.75">
      <c r="A112" s="39" t="s">
        <v>193</v>
      </c>
      <c r="B112" s="39"/>
      <c r="C112" s="39"/>
      <c r="D112" s="39"/>
      <c r="F112" s="81" t="s">
        <v>212</v>
      </c>
    </row>
    <row r="113" spans="1:3" s="42" customFormat="1" ht="13.5" customHeight="1" hidden="1">
      <c r="A113" s="132" t="s">
        <v>192</v>
      </c>
      <c r="B113" s="82"/>
      <c r="C113" s="82"/>
    </row>
    <row r="114" spans="1:6" s="42" customFormat="1" ht="12.75" hidden="1">
      <c r="A114" s="133" t="s">
        <v>193</v>
      </c>
      <c r="F114" s="43" t="s">
        <v>153</v>
      </c>
    </row>
    <row r="115" spans="2:4" ht="12.75">
      <c r="B115" s="55"/>
      <c r="C115" s="55"/>
      <c r="D115" s="55"/>
    </row>
    <row r="116" spans="2:4" ht="12.75">
      <c r="B116" s="55"/>
      <c r="C116" s="55"/>
      <c r="D116" s="55"/>
    </row>
    <row r="117" spans="4:7" ht="12.75">
      <c r="D117" s="55"/>
      <c r="G117" s="58"/>
    </row>
    <row r="118" spans="2:6" ht="12.75">
      <c r="B118" s="55"/>
      <c r="D118" s="137"/>
      <c r="E118" s="52"/>
      <c r="F118" s="56"/>
    </row>
    <row r="119" spans="4:7" ht="12.75">
      <c r="D119" s="55"/>
      <c r="F119" s="57"/>
      <c r="G119" s="55"/>
    </row>
    <row r="120" ht="12.75">
      <c r="D120" s="55"/>
    </row>
    <row r="121" spans="2:6" ht="12.75">
      <c r="B121" s="55"/>
      <c r="C121" s="55"/>
      <c r="D121" s="55"/>
      <c r="E121" s="55"/>
      <c r="F121" s="55"/>
    </row>
    <row r="122" spans="2:6" ht="12.75">
      <c r="B122" s="55"/>
      <c r="D122" s="55"/>
      <c r="F122" s="57"/>
    </row>
    <row r="123" ht="12.75">
      <c r="F123" s="53"/>
    </row>
    <row r="124" spans="2:6" ht="12.75">
      <c r="B124" s="55"/>
      <c r="C124" s="55"/>
      <c r="D124" s="55"/>
      <c r="F124" s="57"/>
    </row>
    <row r="125" ht="12.75">
      <c r="B125" s="55"/>
    </row>
    <row r="128" ht="12.75">
      <c r="B128" s="55"/>
    </row>
  </sheetData>
  <sheetProtection/>
  <mergeCells count="15">
    <mergeCell ref="C56:C57"/>
    <mergeCell ref="A56:A57"/>
    <mergeCell ref="B56:B57"/>
    <mergeCell ref="D56:D57"/>
    <mergeCell ref="A5:F5"/>
    <mergeCell ref="A58:F58"/>
    <mergeCell ref="E56:E57"/>
    <mergeCell ref="F56:F57"/>
    <mergeCell ref="A1:F1"/>
    <mergeCell ref="B3:B4"/>
    <mergeCell ref="D3:D4"/>
    <mergeCell ref="E3:E4"/>
    <mergeCell ref="F3:F4"/>
    <mergeCell ref="C3:C4"/>
    <mergeCell ref="A3:A4"/>
  </mergeCells>
  <printOptions horizontalCentered="1"/>
  <pageMargins left="0.1968503937007874" right="0.1968503937007874" top="0.1968503937007874" bottom="0.1968503937007874" header="0.07874015748031496" footer="0.07874015748031496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kp-Aftanashchuk</cp:lastModifiedBy>
  <cp:lastPrinted>2018-05-24T10:17:19Z</cp:lastPrinted>
  <dcterms:created xsi:type="dcterms:W3CDTF">1998-06-05T11:11:54Z</dcterms:created>
  <dcterms:modified xsi:type="dcterms:W3CDTF">2018-05-31T10:57:03Z</dcterms:modified>
  <cp:category/>
  <cp:version/>
  <cp:contentType/>
  <cp:contentStatus/>
</cp:coreProperties>
</file>